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430" tabRatio="500"/>
  </bookViews>
  <sheets>
    <sheet name="факт" sheetId="1" r:id="rId1"/>
  </sheets>
  <definedNames>
    <definedName name="Excel_BuiltIn__FilterDatabase" localSheetId="0">факт!$A$8:$AM$51</definedName>
    <definedName name="Print_Area" localSheetId="0">факт!$A$1:$AM$53</definedName>
    <definedName name="_xlnm.Print_Area" localSheetId="0">факт!$A$1:$AM$52</definedName>
  </definedNames>
  <calcPr calcId="114210"/>
</workbook>
</file>

<file path=xl/calcChain.xml><?xml version="1.0" encoding="utf-8"?>
<calcChain xmlns="http://schemas.openxmlformats.org/spreadsheetml/2006/main">
  <c r="L11" i="1"/>
  <c r="AH25"/>
  <c r="AG25"/>
  <c r="AF25"/>
  <c r="L25"/>
  <c r="D48"/>
  <c r="AI23"/>
  <c r="AI48"/>
  <c r="AI49"/>
  <c r="AE45"/>
  <c r="AF45"/>
  <c r="X45"/>
  <c r="W45"/>
  <c r="L45"/>
  <c r="K45"/>
  <c r="AF36"/>
  <c r="AE36"/>
  <c r="X36"/>
  <c r="W36"/>
  <c r="AF32"/>
  <c r="AE32"/>
  <c r="X32"/>
  <c r="W32"/>
  <c r="L32"/>
  <c r="K32"/>
  <c r="L36"/>
  <c r="K36"/>
  <c r="AL48"/>
  <c r="AL23"/>
  <c r="E48"/>
  <c r="F48"/>
  <c r="G48"/>
  <c r="H48"/>
  <c r="I48"/>
  <c r="J48"/>
  <c r="Z23"/>
  <c r="AA23"/>
  <c r="AB23"/>
  <c r="AC23"/>
  <c r="AD23"/>
  <c r="Y23"/>
  <c r="N23"/>
  <c r="O23"/>
  <c r="P23"/>
  <c r="Q23"/>
  <c r="R23"/>
  <c r="S23"/>
  <c r="T23"/>
  <c r="U23"/>
  <c r="V23"/>
  <c r="M23"/>
  <c r="D23"/>
  <c r="E23"/>
  <c r="F23"/>
  <c r="G23"/>
  <c r="H23"/>
  <c r="I23"/>
  <c r="J23"/>
  <c r="AL49"/>
  <c r="AH36"/>
  <c r="AG36"/>
  <c r="AG32"/>
  <c r="AH45"/>
  <c r="AH32"/>
  <c r="AG45"/>
  <c r="H49"/>
  <c r="D49"/>
  <c r="I49"/>
  <c r="E49"/>
  <c r="G49"/>
  <c r="J49"/>
  <c r="F49"/>
  <c r="X16"/>
  <c r="X17"/>
  <c r="X18"/>
  <c r="X19"/>
  <c r="X20"/>
  <c r="X21"/>
  <c r="X22"/>
  <c r="X12"/>
  <c r="X13"/>
  <c r="X14"/>
  <c r="X15"/>
  <c r="X11"/>
  <c r="K11"/>
  <c r="AF26"/>
  <c r="AF27"/>
  <c r="AF28"/>
  <c r="AF29"/>
  <c r="AF30"/>
  <c r="AF31"/>
  <c r="AF33"/>
  <c r="AF34"/>
  <c r="AF35"/>
  <c r="AF37"/>
  <c r="AF38"/>
  <c r="AF39"/>
  <c r="AF40"/>
  <c r="AF41"/>
  <c r="AF42"/>
  <c r="AF43"/>
  <c r="AF44"/>
  <c r="AF46"/>
  <c r="AF47"/>
  <c r="AE26"/>
  <c r="AE27"/>
  <c r="AE28"/>
  <c r="AE29"/>
  <c r="AE30"/>
  <c r="AE31"/>
  <c r="AE33"/>
  <c r="AE34"/>
  <c r="AE35"/>
  <c r="AE37"/>
  <c r="AE38"/>
  <c r="AE39"/>
  <c r="AE40"/>
  <c r="AE41"/>
  <c r="AE42"/>
  <c r="AE43"/>
  <c r="AE44"/>
  <c r="AE46"/>
  <c r="AE47"/>
  <c r="W12"/>
  <c r="W13"/>
  <c r="W14"/>
  <c r="W15"/>
  <c r="W16"/>
  <c r="W17"/>
  <c r="W18"/>
  <c r="W19"/>
  <c r="W20"/>
  <c r="W21"/>
  <c r="W22"/>
  <c r="L12"/>
  <c r="L13"/>
  <c r="L14"/>
  <c r="L15"/>
  <c r="L16"/>
  <c r="L17"/>
  <c r="L18"/>
  <c r="L19"/>
  <c r="L20"/>
  <c r="L21"/>
  <c r="L22"/>
  <c r="K12"/>
  <c r="K13"/>
  <c r="K14"/>
  <c r="K15"/>
  <c r="K16"/>
  <c r="K17"/>
  <c r="K18"/>
  <c r="K19"/>
  <c r="K20"/>
  <c r="K21"/>
  <c r="K22"/>
  <c r="C23"/>
  <c r="AM36"/>
  <c r="AM45"/>
  <c r="AM32"/>
  <c r="X23"/>
  <c r="K23"/>
  <c r="M48"/>
  <c r="M49"/>
  <c r="N48"/>
  <c r="N49"/>
  <c r="O48"/>
  <c r="O49"/>
  <c r="P48"/>
  <c r="P49"/>
  <c r="Q48"/>
  <c r="Q49"/>
  <c r="R48"/>
  <c r="R49"/>
  <c r="S48"/>
  <c r="S49"/>
  <c r="T48"/>
  <c r="T49"/>
  <c r="U48"/>
  <c r="U49"/>
  <c r="V48"/>
  <c r="V49"/>
  <c r="Y48"/>
  <c r="Y49"/>
  <c r="Z48"/>
  <c r="Z49"/>
  <c r="AA48"/>
  <c r="AA49"/>
  <c r="AB48"/>
  <c r="AB49"/>
  <c r="AC48"/>
  <c r="AC49"/>
  <c r="AD48"/>
  <c r="AD49"/>
  <c r="AJ48"/>
  <c r="AK48"/>
  <c r="AN48"/>
  <c r="AO48"/>
  <c r="C48"/>
  <c r="AJ23"/>
  <c r="AK23"/>
  <c r="AK49"/>
  <c r="AN23"/>
  <c r="AO23"/>
  <c r="AF12"/>
  <c r="AE12"/>
  <c r="L31"/>
  <c r="X43"/>
  <c r="X44"/>
  <c r="X46"/>
  <c r="W43"/>
  <c r="W44"/>
  <c r="W46"/>
  <c r="L43"/>
  <c r="L44"/>
  <c r="L46"/>
  <c r="K43"/>
  <c r="K44"/>
  <c r="K46"/>
  <c r="K40"/>
  <c r="K41"/>
  <c r="L40"/>
  <c r="L41"/>
  <c r="X40"/>
  <c r="W40"/>
  <c r="L23"/>
  <c r="W11"/>
  <c r="W23"/>
  <c r="AE11"/>
  <c r="AF11"/>
  <c r="AE13"/>
  <c r="AF13"/>
  <c r="AH13"/>
  <c r="AE14"/>
  <c r="AF14"/>
  <c r="AE15"/>
  <c r="AF15"/>
  <c r="AH15"/>
  <c r="AE16"/>
  <c r="AF16"/>
  <c r="AE17"/>
  <c r="AF17"/>
  <c r="AE18"/>
  <c r="AF18"/>
  <c r="AE19"/>
  <c r="AF19"/>
  <c r="AE20"/>
  <c r="AF20"/>
  <c r="AE21"/>
  <c r="AF21"/>
  <c r="AE22"/>
  <c r="AF22"/>
  <c r="K28"/>
  <c r="L28"/>
  <c r="W28"/>
  <c r="X28"/>
  <c r="K31"/>
  <c r="W31"/>
  <c r="X31"/>
  <c r="K33"/>
  <c r="L33"/>
  <c r="W33"/>
  <c r="X33"/>
  <c r="K34"/>
  <c r="L34"/>
  <c r="W34"/>
  <c r="X34"/>
  <c r="K35"/>
  <c r="L35"/>
  <c r="W35"/>
  <c r="X35"/>
  <c r="K37"/>
  <c r="L37"/>
  <c r="W37"/>
  <c r="X37"/>
  <c r="K38"/>
  <c r="L38"/>
  <c r="W38"/>
  <c r="X38"/>
  <c r="K39"/>
  <c r="L39"/>
  <c r="W39"/>
  <c r="X39"/>
  <c r="W41"/>
  <c r="X41"/>
  <c r="K25"/>
  <c r="W25"/>
  <c r="X25"/>
  <c r="AE25"/>
  <c r="K26"/>
  <c r="L26"/>
  <c r="W26"/>
  <c r="X26"/>
  <c r="K27"/>
  <c r="L27"/>
  <c r="W27"/>
  <c r="X27"/>
  <c r="K29"/>
  <c r="L29"/>
  <c r="W29"/>
  <c r="X29"/>
  <c r="K30"/>
  <c r="L30"/>
  <c r="W30"/>
  <c r="X30"/>
  <c r="K42"/>
  <c r="L42"/>
  <c r="W42"/>
  <c r="X42"/>
  <c r="K47"/>
  <c r="L47"/>
  <c r="W47"/>
  <c r="X47"/>
  <c r="AH41"/>
  <c r="AH28"/>
  <c r="AG46"/>
  <c r="AH44"/>
  <c r="AG40"/>
  <c r="AH46"/>
  <c r="AJ49"/>
  <c r="AH42"/>
  <c r="AH30"/>
  <c r="AH29"/>
  <c r="AH27"/>
  <c r="AH26"/>
  <c r="AH39"/>
  <c r="AH38"/>
  <c r="AH37"/>
  <c r="AH35"/>
  <c r="AH34"/>
  <c r="AH33"/>
  <c r="AG31"/>
  <c r="AG28"/>
  <c r="AH40"/>
  <c r="AG44"/>
  <c r="AH43"/>
  <c r="AH31"/>
  <c r="AH47"/>
  <c r="AG47"/>
  <c r="AG42"/>
  <c r="AG30"/>
  <c r="AG29"/>
  <c r="AG27"/>
  <c r="AG26"/>
  <c r="AG39"/>
  <c r="AG38"/>
  <c r="AG37"/>
  <c r="AG35"/>
  <c r="AG34"/>
  <c r="AG33"/>
  <c r="AG41"/>
  <c r="AG43"/>
  <c r="AF23"/>
  <c r="AE23"/>
  <c r="AH21"/>
  <c r="AH18"/>
  <c r="AG18"/>
  <c r="AH17"/>
  <c r="AG14"/>
  <c r="AH12"/>
  <c r="AF48"/>
  <c r="X48"/>
  <c r="X49"/>
  <c r="W48"/>
  <c r="W49"/>
  <c r="AH22"/>
  <c r="AH20"/>
  <c r="AH19"/>
  <c r="AH16"/>
  <c r="AH11"/>
  <c r="AG13"/>
  <c r="AM13"/>
  <c r="AG22"/>
  <c r="AG20"/>
  <c r="AG16"/>
  <c r="AG21"/>
  <c r="AG19"/>
  <c r="AG17"/>
  <c r="AG15"/>
  <c r="AG11"/>
  <c r="AG12"/>
  <c r="K48"/>
  <c r="AH14"/>
  <c r="AE48"/>
  <c r="L48"/>
  <c r="AM35"/>
  <c r="AM44"/>
  <c r="AM14"/>
  <c r="AM39"/>
  <c r="AM38"/>
  <c r="AM33"/>
  <c r="AM34"/>
  <c r="AM37"/>
  <c r="AM27"/>
  <c r="AM26"/>
  <c r="AE49"/>
  <c r="AF49"/>
  <c r="AG23"/>
  <c r="AH23"/>
  <c r="AM18"/>
  <c r="AM43"/>
  <c r="AM17"/>
  <c r="AM31"/>
  <c r="AM46"/>
  <c r="AM42"/>
  <c r="AM21"/>
  <c r="AM19"/>
  <c r="AM16"/>
  <c r="AM15"/>
  <c r="AM12"/>
  <c r="AM28"/>
  <c r="AG48"/>
  <c r="AH48"/>
  <c r="AM20"/>
  <c r="AM22"/>
  <c r="AM11"/>
  <c r="AH49"/>
  <c r="AG49"/>
  <c r="AM48"/>
  <c r="C49"/>
  <c r="AM23"/>
  <c r="K49"/>
  <c r="L49"/>
  <c r="AM49"/>
</calcChain>
</file>

<file path=xl/sharedStrings.xml><?xml version="1.0" encoding="utf-8"?>
<sst xmlns="http://schemas.openxmlformats.org/spreadsheetml/2006/main" count="136" uniqueCount="71">
  <si>
    <t xml:space="preserve">до рішення виконавчого </t>
  </si>
  <si>
    <t>комітету міської ради</t>
  </si>
  <si>
    <t>1 клас</t>
  </si>
  <si>
    <t>2 клас</t>
  </si>
  <si>
    <t>3 клас</t>
  </si>
  <si>
    <t>4 клас</t>
  </si>
  <si>
    <t>разом       1-4 класи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</si>
  <si>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</si>
  <si>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</si>
  <si>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</si>
  <si>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</si>
  <si>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</si>
  <si>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</si>
  <si>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</si>
  <si>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</si>
  <si>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ГПД</t>
  </si>
  <si>
    <t>кл.</t>
  </si>
  <si>
    <t>уч.</t>
  </si>
  <si>
    <t>гр.</t>
  </si>
  <si>
    <t>діт.</t>
  </si>
  <si>
    <t>міська місцевість</t>
  </si>
  <si>
    <t>КЗ "Лозівський ліцей №1"</t>
  </si>
  <si>
    <t>укр.</t>
  </si>
  <si>
    <t>Миколаївська філія</t>
  </si>
  <si>
    <t>Інституц.форм.навч.(заочна)</t>
  </si>
  <si>
    <t>КЗ "Лозівський ліцей №3"</t>
  </si>
  <si>
    <t>КЗ "Лозівський ліцей №4"</t>
  </si>
  <si>
    <t>КЗ"Лозівський ліцей№5"</t>
  </si>
  <si>
    <t>КЗ "Лозівський ліцей №7"</t>
  </si>
  <si>
    <t>КЗ "Лозівський ліцей №8"</t>
  </si>
  <si>
    <t>КЗ "Лозівський ліцей №10"</t>
  </si>
  <si>
    <t>КЗ "Лозівський ліцей №11"</t>
  </si>
  <si>
    <t>КЗ "Лозівський ліцей №12"</t>
  </si>
  <si>
    <t>КЗ "Краснопавлівський</t>
  </si>
  <si>
    <t>КЗ "Орільський ліцей"</t>
  </si>
  <si>
    <t>Орільська філія</t>
  </si>
  <si>
    <t xml:space="preserve">КЗ "Панютинський ліцей" </t>
  </si>
  <si>
    <t>Єлизаветівська філія</t>
  </si>
  <si>
    <t>Перемозька філія</t>
  </si>
  <si>
    <t>Полтавська філія</t>
  </si>
  <si>
    <t>Хлібнянська філія</t>
  </si>
  <si>
    <t>Яковлівська філія</t>
  </si>
  <si>
    <t xml:space="preserve">Разом:                                   </t>
  </si>
  <si>
    <t>сільська місцевість</t>
  </si>
  <si>
    <t>КЗ "Артільський ліцей"</t>
  </si>
  <si>
    <t>КЗ "Бунаківський ліцей"</t>
  </si>
  <si>
    <t>КЗ "Катеринівський ліцей"</t>
  </si>
  <si>
    <t>КЗ "Миролюбівський ліцей"</t>
  </si>
  <si>
    <t xml:space="preserve">Царедарівська філія </t>
  </si>
  <si>
    <t>КЗ "Садовський ліцей"</t>
  </si>
  <si>
    <t>КЗ "Смирнівський ліцей"</t>
  </si>
  <si>
    <t>КЗ "Шатівський ліцей"</t>
  </si>
  <si>
    <t xml:space="preserve">ВСЬОГО:                               </t>
  </si>
  <si>
    <t>Чернігівська філія</t>
  </si>
  <si>
    <t>Надеждівська філія</t>
  </si>
  <si>
    <t>Павлівська філія</t>
  </si>
  <si>
    <t>разом      5-9 кл.</t>
  </si>
  <si>
    <t>разом 10-12 кл.</t>
  </si>
  <si>
    <t>Додаток  2</t>
  </si>
  <si>
    <t>Домаська філія</t>
  </si>
  <si>
    <t>Середня наповн. класу</t>
  </si>
  <si>
    <t xml:space="preserve">Всьо-го </t>
  </si>
  <si>
    <t>крім того, опорні з філіями</t>
  </si>
  <si>
    <t>Артільська філія</t>
  </si>
  <si>
    <t>Миролюбівська філія</t>
  </si>
  <si>
    <t>Шатівська філія</t>
  </si>
  <si>
    <t>Вікторія Урванцева</t>
  </si>
  <si>
    <t>Заступник міського голови з питань діяльності виконавчих органів ради</t>
  </si>
  <si>
    <t>Володимир БАРАНОВСЬКИЙ</t>
  </si>
  <si>
    <t xml:space="preserve">                                 Попередня мережа і контингент учнів закладів загальної середньої освіти, підпорядкованих                                                                                                                                                                                                          Управлінню освіти, молоді та спорту Лозівської міської ради Харківської області, на 2026/2027 навчальний рік</t>
  </si>
  <si>
    <t>від 23.06.2026 № 895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</si>
</sst>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m\ dd"/>
  </numFmts>
  <fonts count="25"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family val="2"/>
      <charset val="204"/>
    </font>
    <font>
      <sz val="18"/>
      <name val="Arial Cyr"/>
      <family val="2"/>
      <charset val="204"/>
    </font>
    <font>
      <b/>
      <sz val="24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Arial Cyr"/>
      <family val="2"/>
      <charset val="204"/>
    </font>
    <font>
      <sz val="19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"/>
      <family val="2"/>
      <charset val="204"/>
    </font>
    <font>
      <sz val="17"/>
      <color indexed="12"/>
      <name val="Times New Roman"/>
      <family val="1"/>
      <charset val="204"/>
    </font>
    <font>
      <sz val="17"/>
      <name val="Calibri"/>
      <family val="2"/>
      <charset val="204"/>
    </font>
    <font>
      <b/>
      <sz val="17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22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2" borderId="0" xfId="0" applyFont="1" applyFill="1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4" borderId="0" xfId="0" applyFont="1" applyFill="1"/>
    <xf numFmtId="0" fontId="2" fillId="5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left" vertical="center" wrapText="1"/>
    </xf>
    <xf numFmtId="0" fontId="4" fillId="3" borderId="0" xfId="0" applyFont="1" applyFill="1"/>
    <xf numFmtId="0" fontId="7" fillId="0" borderId="0" xfId="0" applyFont="1"/>
    <xf numFmtId="0" fontId="9" fillId="0" borderId="0" xfId="0" applyFont="1"/>
    <xf numFmtId="0" fontId="3" fillId="3" borderId="0" xfId="0" applyFont="1" applyFill="1" applyAlignment="1">
      <alignment horizontal="center" vertical="center"/>
    </xf>
    <xf numFmtId="0" fontId="10" fillId="0" borderId="0" xfId="0" applyFont="1"/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64" fontId="15" fillId="3" borderId="20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26" xfId="0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49" fontId="14" fillId="3" borderId="28" xfId="0" applyNumberFormat="1" applyFont="1" applyFill="1" applyBorder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5" fillId="3" borderId="32" xfId="0" applyNumberFormat="1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8" fillId="3" borderId="0" xfId="0" applyFont="1" applyFill="1"/>
    <xf numFmtId="0" fontId="14" fillId="3" borderId="36" xfId="0" applyFont="1" applyFill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164" fontId="15" fillId="3" borderId="39" xfId="0" applyNumberFormat="1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left" vertical="center" wrapText="1"/>
    </xf>
    <xf numFmtId="0" fontId="17" fillId="0" borderId="41" xfId="0" applyFont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164" fontId="17" fillId="3" borderId="39" xfId="0" applyNumberFormat="1" applyFont="1" applyFill="1" applyBorder="1" applyAlignment="1">
      <alignment horizontal="center" vertical="center"/>
    </xf>
    <xf numFmtId="0" fontId="18" fillId="6" borderId="0" xfId="0" applyFont="1" applyFill="1"/>
    <xf numFmtId="0" fontId="18" fillId="0" borderId="0" xfId="0" applyFont="1"/>
    <xf numFmtId="0" fontId="19" fillId="3" borderId="42" xfId="0" applyFont="1" applyFill="1" applyBorder="1" applyAlignment="1">
      <alignment horizontal="left" vertical="center" wrapText="1"/>
    </xf>
    <xf numFmtId="0" fontId="19" fillId="3" borderId="43" xfId="0" applyFont="1" applyFill="1" applyBorder="1" applyAlignment="1">
      <alignment horizontal="left" vertical="center" wrapText="1"/>
    </xf>
    <xf numFmtId="0" fontId="19" fillId="3" borderId="43" xfId="0" applyFont="1" applyFill="1" applyBorder="1" applyAlignment="1">
      <alignment horizontal="left" vertical="center"/>
    </xf>
    <xf numFmtId="0" fontId="19" fillId="3" borderId="44" xfId="0" applyFont="1" applyFill="1" applyBorder="1" applyAlignment="1">
      <alignment horizontal="left" vertical="center" wrapText="1"/>
    </xf>
    <xf numFmtId="0" fontId="19" fillId="3" borderId="45" xfId="0" applyFont="1" applyFill="1" applyBorder="1" applyAlignment="1">
      <alignment horizontal="left" vertical="center" wrapText="1"/>
    </xf>
    <xf numFmtId="0" fontId="17" fillId="3" borderId="4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5" fillId="3" borderId="49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164" fontId="15" fillId="3" borderId="42" xfId="0" applyNumberFormat="1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left" vertical="center" wrapText="1"/>
    </xf>
    <xf numFmtId="0" fontId="19" fillId="3" borderId="54" xfId="0" applyFont="1" applyFill="1" applyBorder="1" applyAlignment="1">
      <alignment horizontal="left" vertical="center" wrapText="1"/>
    </xf>
    <xf numFmtId="0" fontId="19" fillId="3" borderId="53" xfId="0" applyFont="1" applyFill="1" applyBorder="1" applyAlignment="1">
      <alignment vertical="center" wrapText="1"/>
    </xf>
    <xf numFmtId="0" fontId="19" fillId="3" borderId="55" xfId="0" applyFont="1" applyFill="1" applyBorder="1" applyAlignment="1">
      <alignment horizontal="left" vertical="center" wrapText="1"/>
    </xf>
    <xf numFmtId="0" fontId="19" fillId="3" borderId="29" xfId="0" applyFont="1" applyFill="1" applyBorder="1" applyAlignment="1">
      <alignment horizontal="left" vertical="center" wrapText="1"/>
    </xf>
    <xf numFmtId="0" fontId="19" fillId="3" borderId="56" xfId="0" applyFont="1" applyFill="1" applyBorder="1" applyAlignment="1">
      <alignment horizontal="left" vertical="center" wrapText="1"/>
    </xf>
    <xf numFmtId="0" fontId="19" fillId="3" borderId="57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 wrapText="1"/>
    </xf>
    <xf numFmtId="0" fontId="19" fillId="3" borderId="58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left" vertical="center" wrapText="1"/>
    </xf>
    <xf numFmtId="0" fontId="17" fillId="0" borderId="60" xfId="0" applyFont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17" fillId="3" borderId="64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68" xfId="0" applyFont="1" applyFill="1" applyBorder="1" applyAlignment="1">
      <alignment horizontal="center" vertical="center"/>
    </xf>
    <xf numFmtId="164" fontId="17" fillId="3" borderId="66" xfId="0" applyNumberFormat="1" applyFont="1" applyFill="1" applyBorder="1" applyAlignment="1">
      <alignment horizontal="center" vertical="center"/>
    </xf>
    <xf numFmtId="0" fontId="14" fillId="3" borderId="69" xfId="0" applyFont="1" applyFill="1" applyBorder="1" applyAlignment="1">
      <alignment horizontal="center" vertical="center"/>
    </xf>
    <xf numFmtId="164" fontId="15" fillId="3" borderId="70" xfId="0" applyNumberFormat="1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4" fillId="7" borderId="71" xfId="0" applyFont="1" applyFill="1" applyBorder="1" applyAlignment="1">
      <alignment vertical="center" wrapText="1"/>
    </xf>
    <xf numFmtId="0" fontId="14" fillId="7" borderId="72" xfId="0" applyFont="1" applyFill="1" applyBorder="1" applyAlignment="1">
      <alignment vertical="center" wrapText="1"/>
    </xf>
    <xf numFmtId="0" fontId="14" fillId="7" borderId="72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20" fillId="7" borderId="72" xfId="0" applyFont="1" applyFill="1" applyBorder="1" applyAlignment="1">
      <alignment horizontal="center" vertical="center" wrapText="1"/>
    </xf>
    <xf numFmtId="0" fontId="20" fillId="7" borderId="77" xfId="0" applyFont="1" applyFill="1" applyBorder="1" applyAlignment="1">
      <alignment horizontal="center" vertical="center" wrapText="1"/>
    </xf>
    <xf numFmtId="0" fontId="20" fillId="7" borderId="71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78" xfId="0" applyFont="1" applyFill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/>
    </xf>
    <xf numFmtId="0" fontId="20" fillId="7" borderId="29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vertical="center" wrapText="1"/>
    </xf>
    <xf numFmtId="0" fontId="21" fillId="7" borderId="78" xfId="0" applyFont="1" applyFill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21" fillId="7" borderId="29" xfId="0" applyFont="1" applyFill="1" applyBorder="1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0" fillId="7" borderId="79" xfId="0" applyFont="1" applyFill="1" applyBorder="1" applyAlignment="1">
      <alignment horizontal="center" vertical="center" wrapText="1"/>
    </xf>
    <xf numFmtId="0" fontId="20" fillId="7" borderId="80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82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84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78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vertical="center" wrapText="1"/>
    </xf>
    <xf numFmtId="0" fontId="14" fillId="7" borderId="78" xfId="0" applyFont="1" applyFill="1" applyBorder="1" applyAlignment="1">
      <alignment vertical="center" wrapText="1"/>
    </xf>
    <xf numFmtId="0" fontId="14" fillId="7" borderId="78" xfId="0" applyFont="1" applyFill="1" applyBorder="1" applyAlignment="1">
      <alignment horizontal="center" vertical="center" wrapText="1"/>
    </xf>
    <xf numFmtId="0" fontId="23" fillId="7" borderId="78" xfId="0" applyFont="1" applyFill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/>
    </xf>
    <xf numFmtId="0" fontId="23" fillId="7" borderId="29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/>
    </xf>
    <xf numFmtId="0" fontId="20" fillId="3" borderId="8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87" xfId="0" applyFont="1" applyFill="1" applyBorder="1" applyAlignment="1">
      <alignment horizontal="center" vertical="center"/>
    </xf>
    <xf numFmtId="0" fontId="20" fillId="3" borderId="78" xfId="0" applyFont="1" applyFill="1" applyBorder="1" applyAlignment="1">
      <alignment horizontal="center" vertical="center"/>
    </xf>
    <xf numFmtId="0" fontId="20" fillId="3" borderId="66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20" fillId="3" borderId="77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2" fontId="18" fillId="0" borderId="0" xfId="0" applyNumberFormat="1" applyFont="1"/>
    <xf numFmtId="0" fontId="5" fillId="3" borderId="105" xfId="0" applyFont="1" applyFill="1" applyBorder="1" applyAlignment="1">
      <alignment horizontal="center" vertical="center" textRotation="90" wrapText="1"/>
    </xf>
    <xf numFmtId="0" fontId="5" fillId="3" borderId="34" xfId="0" applyFont="1" applyFill="1" applyBorder="1" applyAlignment="1">
      <alignment horizontal="center" vertical="center" textRotation="90" wrapText="1"/>
    </xf>
    <xf numFmtId="0" fontId="5" fillId="3" borderId="40" xfId="0" applyFont="1" applyFill="1" applyBorder="1" applyAlignment="1">
      <alignment horizontal="center" vertical="center" textRotation="90" wrapText="1"/>
    </xf>
    <xf numFmtId="0" fontId="15" fillId="3" borderId="95" xfId="0" applyFont="1" applyFill="1" applyBorder="1" applyAlignment="1">
      <alignment horizontal="center" vertical="center" wrapText="1"/>
    </xf>
    <xf numFmtId="0" fontId="15" fillId="3" borderId="99" xfId="0" applyFont="1" applyFill="1" applyBorder="1" applyAlignment="1">
      <alignment horizontal="center" vertical="center" wrapText="1"/>
    </xf>
    <xf numFmtId="0" fontId="15" fillId="3" borderId="100" xfId="0" applyFont="1" applyFill="1" applyBorder="1" applyAlignment="1">
      <alignment horizontal="center" vertical="center" wrapText="1"/>
    </xf>
    <xf numFmtId="0" fontId="15" fillId="3" borderId="96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textRotation="90" wrapText="1"/>
    </xf>
    <xf numFmtId="0" fontId="11" fillId="3" borderId="101" xfId="0" applyFont="1" applyFill="1" applyBorder="1" applyAlignment="1">
      <alignment horizontal="center" vertical="center" textRotation="90" wrapText="1"/>
    </xf>
    <xf numFmtId="164" fontId="5" fillId="3" borderId="102" xfId="0" applyNumberFormat="1" applyFont="1" applyFill="1" applyBorder="1" applyAlignment="1">
      <alignment horizontal="center" vertical="center" textRotation="90" wrapText="1"/>
    </xf>
    <xf numFmtId="164" fontId="5" fillId="3" borderId="103" xfId="0" applyNumberFormat="1" applyFont="1" applyFill="1" applyBorder="1" applyAlignment="1">
      <alignment horizontal="center" vertical="center" textRotation="90" wrapText="1"/>
    </xf>
    <xf numFmtId="0" fontId="19" fillId="3" borderId="93" xfId="0" applyFont="1" applyFill="1" applyBorder="1" applyAlignment="1">
      <alignment horizontal="center" vertical="center" textRotation="90" wrapText="1"/>
    </xf>
    <xf numFmtId="0" fontId="11" fillId="3" borderId="66" xfId="0" applyFont="1" applyFill="1" applyBorder="1" applyAlignment="1">
      <alignment horizontal="center" vertical="center" textRotation="90" wrapText="1"/>
    </xf>
    <xf numFmtId="0" fontId="11" fillId="3" borderId="39" xfId="0" applyFont="1" applyFill="1" applyBorder="1" applyAlignment="1">
      <alignment horizontal="center" vertical="center" textRotation="90" wrapText="1"/>
    </xf>
    <xf numFmtId="0" fontId="19" fillId="3" borderId="104" xfId="0" applyFont="1" applyFill="1" applyBorder="1" applyAlignment="1">
      <alignment horizontal="center" vertical="center" textRotation="90" wrapText="1"/>
    </xf>
    <xf numFmtId="0" fontId="5" fillId="3" borderId="95" xfId="0" applyFont="1" applyFill="1" applyBorder="1" applyAlignment="1">
      <alignment horizontal="center" vertical="center" textRotation="90" wrapText="1"/>
    </xf>
    <xf numFmtId="0" fontId="5" fillId="3" borderId="96" xfId="0" applyFont="1" applyFill="1" applyBorder="1" applyAlignment="1">
      <alignment horizontal="center" vertical="center" textRotation="90" wrapText="1"/>
    </xf>
    <xf numFmtId="0" fontId="4" fillId="3" borderId="97" xfId="0" applyFont="1" applyFill="1" applyBorder="1" applyAlignment="1">
      <alignment horizontal="center" vertical="center" wrapText="1"/>
    </xf>
    <xf numFmtId="0" fontId="4" fillId="3" borderId="98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/>
    </xf>
    <xf numFmtId="165" fontId="5" fillId="3" borderId="40" xfId="0" applyNumberFormat="1" applyFont="1" applyFill="1" applyBorder="1" applyAlignment="1">
      <alignment horizontal="center" vertical="center" textRotation="90" wrapText="1"/>
    </xf>
    <xf numFmtId="165" fontId="5" fillId="3" borderId="34" xfId="0" applyNumberFormat="1" applyFont="1" applyFill="1" applyBorder="1" applyAlignment="1">
      <alignment horizontal="center" vertical="center" textRotation="90" wrapText="1"/>
    </xf>
    <xf numFmtId="0" fontId="19" fillId="3" borderId="89" xfId="0" applyFont="1" applyFill="1" applyBorder="1" applyAlignment="1">
      <alignment horizontal="center" vertical="center" textRotation="90" wrapText="1"/>
    </xf>
    <xf numFmtId="0" fontId="19" fillId="3" borderId="90" xfId="0" applyFont="1" applyFill="1" applyBorder="1" applyAlignment="1">
      <alignment horizontal="center" vertical="center" textRotation="90" wrapText="1"/>
    </xf>
    <xf numFmtId="0" fontId="19" fillId="3" borderId="91" xfId="0" applyFont="1" applyFill="1" applyBorder="1" applyAlignment="1">
      <alignment horizontal="center" vertical="center" textRotation="90" wrapText="1"/>
    </xf>
    <xf numFmtId="0" fontId="19" fillId="3" borderId="92" xfId="0" applyFont="1" applyFill="1" applyBorder="1" applyAlignment="1">
      <alignment horizontal="center" vertical="center" textRotation="90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9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0" fillId="0" borderId="0" xfId="0" applyFont="1"/>
    <xf numFmtId="0" fontId="1" fillId="3" borderId="0" xfId="0" applyFont="1" applyFill="1" applyAlignment="1">
      <alignment horizontal="center"/>
    </xf>
    <xf numFmtId="0" fontId="10" fillId="3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60"/>
  <sheetViews>
    <sheetView tabSelected="1" view="pageBreakPreview" zoomScale="66" zoomScaleNormal="124" zoomScaleSheetLayoutView="66" workbookViewId="0">
      <selection activeCell="AE5" sqref="AE5:AM5"/>
    </sheetView>
  </sheetViews>
  <sheetFormatPr defaultRowHeight="11.25"/>
  <cols>
    <col min="1" max="1" width="44.5703125" style="1" customWidth="1"/>
    <col min="2" max="2" width="9.5703125" style="2" customWidth="1"/>
    <col min="3" max="3" width="6.140625" style="2" customWidth="1"/>
    <col min="4" max="4" width="7.85546875" style="2" customWidth="1"/>
    <col min="5" max="5" width="6.28515625" style="2" customWidth="1"/>
    <col min="6" max="6" width="7.140625" style="2" customWidth="1"/>
    <col min="7" max="7" width="6.28515625" style="2" customWidth="1"/>
    <col min="8" max="8" width="7.140625" style="2" customWidth="1"/>
    <col min="9" max="9" width="6.140625" style="2" customWidth="1"/>
    <col min="10" max="10" width="7.140625" style="2" customWidth="1"/>
    <col min="11" max="11" width="7.7109375" style="2" customWidth="1"/>
    <col min="12" max="12" width="10.140625" style="2" customWidth="1"/>
    <col min="13" max="13" width="6.140625" style="2" customWidth="1"/>
    <col min="14" max="14" width="7.140625" style="2" customWidth="1"/>
    <col min="15" max="15" width="6.28515625" style="2" customWidth="1"/>
    <col min="16" max="16" width="7.140625" style="2" customWidth="1"/>
    <col min="17" max="17" width="6.140625" style="2" customWidth="1"/>
    <col min="18" max="18" width="7.140625" style="2" customWidth="1"/>
    <col min="19" max="19" width="6.140625" style="2" customWidth="1"/>
    <col min="20" max="20" width="7.28515625" style="2" customWidth="1"/>
    <col min="21" max="21" width="6.140625" style="2" customWidth="1"/>
    <col min="22" max="22" width="7.140625" style="2" customWidth="1"/>
    <col min="23" max="23" width="7.7109375" style="2" customWidth="1"/>
    <col min="24" max="24" width="10" style="2" customWidth="1"/>
    <col min="25" max="25" width="6.140625" style="2" customWidth="1"/>
    <col min="26" max="26" width="7.140625" style="2" customWidth="1"/>
    <col min="27" max="27" width="6.28515625" style="2" customWidth="1"/>
    <col min="28" max="28" width="7.42578125" style="2" customWidth="1"/>
    <col min="29" max="29" width="6.140625" style="2" customWidth="1"/>
    <col min="30" max="30" width="7.140625" style="2" customWidth="1"/>
    <col min="31" max="31" width="7.85546875" style="2" customWidth="1"/>
    <col min="32" max="32" width="10.28515625" style="2" customWidth="1"/>
    <col min="33" max="33" width="9.5703125" style="2" customWidth="1"/>
    <col min="34" max="34" width="10.7109375" style="2" customWidth="1"/>
    <col min="35" max="35" width="0.140625" style="2" customWidth="1"/>
    <col min="36" max="36" width="4.42578125" style="2" customWidth="1"/>
    <col min="37" max="37" width="4.5703125" style="2" customWidth="1"/>
    <col min="38" max="38" width="10.28515625" style="2" customWidth="1"/>
    <col min="39" max="39" width="12.28515625" style="3" customWidth="1"/>
    <col min="40" max="40" width="9.28515625" style="4" bestFit="1" customWidth="1"/>
    <col min="41" max="41" width="9.85546875" style="4" bestFit="1" customWidth="1"/>
    <col min="42" max="42" width="12" style="4" customWidth="1"/>
    <col min="43" max="43" width="11" style="4" bestFit="1" customWidth="1"/>
    <col min="44" max="16384" width="9.140625" style="4"/>
  </cols>
  <sheetData>
    <row r="1" spans="1:256" ht="30" customHeight="1">
      <c r="A1" s="5"/>
      <c r="AE1" s="210" t="s">
        <v>58</v>
      </c>
      <c r="AF1" s="210"/>
      <c r="AG1" s="210"/>
      <c r="AH1" s="210"/>
      <c r="AI1" s="210"/>
      <c r="AJ1" s="210"/>
      <c r="AK1" s="210"/>
      <c r="AL1" s="210"/>
      <c r="AM1" s="210"/>
    </row>
    <row r="2" spans="1:256" ht="24" customHeight="1">
      <c r="A2" s="5"/>
      <c r="AE2" s="210" t="s">
        <v>0</v>
      </c>
      <c r="AF2" s="210"/>
      <c r="AG2" s="210"/>
      <c r="AH2" s="210"/>
      <c r="AI2" s="210"/>
      <c r="AJ2" s="210"/>
      <c r="AK2" s="210"/>
      <c r="AL2" s="210"/>
      <c r="AM2" s="210"/>
    </row>
    <row r="3" spans="1:256" ht="21.75" customHeight="1">
      <c r="A3" s="5"/>
      <c r="AE3" s="210" t="s">
        <v>1</v>
      </c>
      <c r="AF3" s="210"/>
      <c r="AG3" s="210"/>
      <c r="AH3" s="210"/>
      <c r="AI3" s="210"/>
      <c r="AJ3" s="210"/>
      <c r="AK3" s="210"/>
      <c r="AL3" s="210"/>
      <c r="AM3" s="210"/>
    </row>
    <row r="4" spans="1:256" ht="7.5" customHeight="1">
      <c r="A4" s="5"/>
      <c r="AE4" s="23"/>
      <c r="AF4" s="23"/>
      <c r="AG4" s="23"/>
      <c r="AH4" s="23"/>
      <c r="AI4" s="23"/>
      <c r="AJ4" s="23"/>
      <c r="AK4" s="23"/>
      <c r="AL4" s="23"/>
      <c r="AM4" s="23"/>
    </row>
    <row r="5" spans="1:256" ht="25.5" customHeight="1">
      <c r="A5" s="211"/>
      <c r="B5" s="211"/>
      <c r="C5" s="211"/>
      <c r="D5" s="21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5"/>
      <c r="X5" s="5"/>
      <c r="Y5" s="5"/>
      <c r="Z5" s="5"/>
      <c r="AA5" s="5"/>
      <c r="AB5" s="5"/>
      <c r="AC5" s="5"/>
      <c r="AD5" s="5"/>
      <c r="AE5" s="212" t="s">
        <v>70</v>
      </c>
      <c r="AF5" s="212"/>
      <c r="AG5" s="212"/>
      <c r="AH5" s="212"/>
      <c r="AI5" s="212"/>
      <c r="AJ5" s="212"/>
      <c r="AK5" s="212"/>
      <c r="AL5" s="212"/>
      <c r="AM5" s="212"/>
    </row>
    <row r="6" spans="1:256" ht="21.6" customHeight="1">
      <c r="A6" s="10"/>
      <c r="B6" s="10"/>
      <c r="C6" s="10"/>
      <c r="D6" s="1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5"/>
      <c r="X6" s="5"/>
      <c r="Y6" s="5"/>
      <c r="Z6" s="5"/>
      <c r="AA6" s="5"/>
      <c r="AB6" s="5"/>
      <c r="AC6" s="5"/>
      <c r="AD6" s="5"/>
      <c r="AE6" s="11"/>
      <c r="AF6" s="11"/>
      <c r="AG6" s="11"/>
      <c r="AH6" s="11"/>
      <c r="AI6" s="11"/>
      <c r="AJ6" s="11"/>
      <c r="AK6" s="11"/>
      <c r="AL6" s="11"/>
      <c r="AM6" s="11"/>
    </row>
    <row r="7" spans="1:256" ht="60" customHeight="1" thickBot="1">
      <c r="A7" s="209" t="s">
        <v>69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</row>
    <row r="8" spans="1:256" ht="67.5" customHeight="1" thickBot="1">
      <c r="A8" s="195"/>
      <c r="B8" s="206"/>
      <c r="C8" s="197" t="s">
        <v>2</v>
      </c>
      <c r="D8" s="197"/>
      <c r="E8" s="189" t="s">
        <v>3</v>
      </c>
      <c r="F8" s="189"/>
      <c r="G8" s="189" t="s">
        <v>4</v>
      </c>
      <c r="H8" s="189"/>
      <c r="I8" s="192" t="s">
        <v>5</v>
      </c>
      <c r="J8" s="192"/>
      <c r="K8" s="180" t="s">
        <v>6</v>
      </c>
      <c r="L8" s="180"/>
      <c r="M8" s="197" t="s">
        <v>7</v>
      </c>
      <c r="N8" s="197"/>
      <c r="O8" s="189" t="s">
        <v>8</v>
      </c>
      <c r="P8" s="189"/>
      <c r="Q8" s="189" t="s">
        <v>9</v>
      </c>
      <c r="R8" s="189"/>
      <c r="S8" s="189" t="s">
        <v>10</v>
      </c>
      <c r="T8" s="189"/>
      <c r="U8" s="192" t="s">
        <v>11</v>
      </c>
      <c r="V8" s="192"/>
      <c r="W8" s="200" t="s">
        <v>56</v>
      </c>
      <c r="X8" s="201"/>
      <c r="Y8" s="202" t="s">
        <v>12</v>
      </c>
      <c r="Z8" s="203"/>
      <c r="AA8" s="204" t="s">
        <v>13</v>
      </c>
      <c r="AB8" s="204"/>
      <c r="AC8" s="204" t="s">
        <v>14</v>
      </c>
      <c r="AD8" s="205"/>
      <c r="AE8" s="193" t="s">
        <v>57</v>
      </c>
      <c r="AF8" s="194"/>
      <c r="AG8" s="178" t="s">
        <v>61</v>
      </c>
      <c r="AH8" s="179"/>
      <c r="AI8" s="190"/>
      <c r="AJ8" s="178" t="s">
        <v>15</v>
      </c>
      <c r="AK8" s="178"/>
      <c r="AL8" s="185" t="s">
        <v>62</v>
      </c>
      <c r="AM8" s="187" t="s">
        <v>60</v>
      </c>
    </row>
    <row r="9" spans="1:256" ht="34.15" customHeight="1" thickBot="1">
      <c r="A9" s="196"/>
      <c r="B9" s="207"/>
      <c r="C9" s="24" t="s">
        <v>16</v>
      </c>
      <c r="D9" s="25" t="s">
        <v>17</v>
      </c>
      <c r="E9" s="25" t="s">
        <v>16</v>
      </c>
      <c r="F9" s="25" t="s">
        <v>17</v>
      </c>
      <c r="G9" s="25" t="s">
        <v>16</v>
      </c>
      <c r="H9" s="25" t="s">
        <v>17</v>
      </c>
      <c r="I9" s="25" t="s">
        <v>16</v>
      </c>
      <c r="J9" s="26" t="s">
        <v>17</v>
      </c>
      <c r="K9" s="27" t="s">
        <v>16</v>
      </c>
      <c r="L9" s="28" t="s">
        <v>17</v>
      </c>
      <c r="M9" s="24" t="s">
        <v>16</v>
      </c>
      <c r="N9" s="25" t="s">
        <v>17</v>
      </c>
      <c r="O9" s="25" t="s">
        <v>16</v>
      </c>
      <c r="P9" s="25" t="s">
        <v>17</v>
      </c>
      <c r="Q9" s="25" t="s">
        <v>16</v>
      </c>
      <c r="R9" s="25" t="s">
        <v>17</v>
      </c>
      <c r="S9" s="25" t="s">
        <v>16</v>
      </c>
      <c r="T9" s="25" t="s">
        <v>17</v>
      </c>
      <c r="U9" s="25" t="s">
        <v>16</v>
      </c>
      <c r="V9" s="26" t="s">
        <v>17</v>
      </c>
      <c r="W9" s="27" t="s">
        <v>16</v>
      </c>
      <c r="X9" s="28" t="s">
        <v>17</v>
      </c>
      <c r="Y9" s="29" t="s">
        <v>16</v>
      </c>
      <c r="Z9" s="25" t="s">
        <v>17</v>
      </c>
      <c r="AA9" s="25" t="s">
        <v>16</v>
      </c>
      <c r="AB9" s="26" t="s">
        <v>17</v>
      </c>
      <c r="AC9" s="25" t="s">
        <v>16</v>
      </c>
      <c r="AD9" s="26" t="s">
        <v>17</v>
      </c>
      <c r="AE9" s="27" t="s">
        <v>16</v>
      </c>
      <c r="AF9" s="28" t="s">
        <v>17</v>
      </c>
      <c r="AG9" s="27" t="s">
        <v>16</v>
      </c>
      <c r="AH9" s="30" t="s">
        <v>17</v>
      </c>
      <c r="AI9" s="191"/>
      <c r="AJ9" s="31" t="s">
        <v>18</v>
      </c>
      <c r="AK9" s="28" t="s">
        <v>19</v>
      </c>
      <c r="AL9" s="186"/>
      <c r="AM9" s="188"/>
    </row>
    <row r="10" spans="1:256" ht="22.9" customHeight="1" thickBot="1">
      <c r="A10" s="181" t="s">
        <v>20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3"/>
      <c r="Z10" s="183"/>
      <c r="AA10" s="183"/>
      <c r="AB10" s="183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4"/>
    </row>
    <row r="11" spans="1:256" s="7" customFormat="1" ht="22.5" customHeight="1" thickBot="1">
      <c r="A11" s="80" t="s">
        <v>21</v>
      </c>
      <c r="B11" s="168" t="s">
        <v>22</v>
      </c>
      <c r="C11" s="129">
        <v>2</v>
      </c>
      <c r="D11" s="129">
        <v>48</v>
      </c>
      <c r="E11" s="129">
        <v>2</v>
      </c>
      <c r="F11" s="129">
        <v>49</v>
      </c>
      <c r="G11" s="129">
        <v>2</v>
      </c>
      <c r="H11" s="129">
        <v>37</v>
      </c>
      <c r="I11" s="130">
        <v>2</v>
      </c>
      <c r="J11" s="130">
        <v>42</v>
      </c>
      <c r="K11" s="89">
        <f t="shared" ref="K11:L22" si="0">SUM(C11,E11,G11,I11)</f>
        <v>8</v>
      </c>
      <c r="L11" s="86">
        <f>SUM(D11,F11,H11,J11)</f>
        <v>176</v>
      </c>
      <c r="M11" s="131">
        <v>2</v>
      </c>
      <c r="N11" s="129">
        <v>55</v>
      </c>
      <c r="O11" s="129">
        <v>2</v>
      </c>
      <c r="P11" s="129">
        <v>46</v>
      </c>
      <c r="Q11" s="129">
        <v>2</v>
      </c>
      <c r="R11" s="129">
        <v>62</v>
      </c>
      <c r="S11" s="129">
        <v>3</v>
      </c>
      <c r="T11" s="129">
        <v>83</v>
      </c>
      <c r="U11" s="129">
        <v>2</v>
      </c>
      <c r="V11" s="130">
        <v>61</v>
      </c>
      <c r="W11" s="86">
        <f t="shared" ref="W11:W22" si="1">SUM(M11,O11,Q11,S11,U11)</f>
        <v>11</v>
      </c>
      <c r="X11" s="95">
        <f t="shared" ref="X11:X22" si="2">SUM(N11,P11,R11,T11,V11)</f>
        <v>307</v>
      </c>
      <c r="Y11" s="132">
        <v>2</v>
      </c>
      <c r="Z11" s="133">
        <v>42</v>
      </c>
      <c r="AA11" s="133">
        <v>2</v>
      </c>
      <c r="AB11" s="133">
        <v>48</v>
      </c>
      <c r="AC11" s="37"/>
      <c r="AD11" s="34"/>
      <c r="AE11" s="90">
        <f t="shared" ref="AE11:AE22" si="3">SUM(Y11,AA11,AC11)</f>
        <v>4</v>
      </c>
      <c r="AF11" s="91">
        <f t="shared" ref="AF11:AF22" si="4">SUM(Z11,AB11,AD11)</f>
        <v>90</v>
      </c>
      <c r="AG11" s="90">
        <f t="shared" ref="AG11:AH15" si="5">SUM(K11,W11,AE11)</f>
        <v>23</v>
      </c>
      <c r="AH11" s="90">
        <f t="shared" si="5"/>
        <v>573</v>
      </c>
      <c r="AI11" s="134"/>
      <c r="AJ11" s="92"/>
      <c r="AK11" s="93"/>
      <c r="AL11" s="43">
        <v>682</v>
      </c>
      <c r="AM11" s="94">
        <f>AH11/AG11</f>
        <v>24.913043478260871</v>
      </c>
      <c r="AN11" s="21"/>
      <c r="AO11" s="2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256" s="7" customFormat="1" ht="22.5" customHeight="1" thickBot="1">
      <c r="A12" s="80" t="s">
        <v>59</v>
      </c>
      <c r="B12" s="168" t="s">
        <v>22</v>
      </c>
      <c r="C12" s="133">
        <v>1</v>
      </c>
      <c r="D12" s="133">
        <v>5</v>
      </c>
      <c r="E12" s="133">
        <v>1</v>
      </c>
      <c r="F12" s="133">
        <v>5</v>
      </c>
      <c r="G12" s="133">
        <v>1</v>
      </c>
      <c r="H12" s="133">
        <v>8</v>
      </c>
      <c r="I12" s="135">
        <v>1</v>
      </c>
      <c r="J12" s="135">
        <v>7</v>
      </c>
      <c r="K12" s="87">
        <f t="shared" si="0"/>
        <v>4</v>
      </c>
      <c r="L12" s="87">
        <f t="shared" si="0"/>
        <v>25</v>
      </c>
      <c r="M12" s="132">
        <v>1</v>
      </c>
      <c r="N12" s="133">
        <v>8</v>
      </c>
      <c r="O12" s="133">
        <v>1</v>
      </c>
      <c r="P12" s="133">
        <v>10</v>
      </c>
      <c r="Q12" s="133">
        <v>1</v>
      </c>
      <c r="R12" s="133">
        <v>10</v>
      </c>
      <c r="S12" s="133">
        <v>1</v>
      </c>
      <c r="T12" s="133">
        <v>10</v>
      </c>
      <c r="U12" s="133">
        <v>1</v>
      </c>
      <c r="V12" s="135">
        <v>14</v>
      </c>
      <c r="W12" s="86">
        <f t="shared" si="1"/>
        <v>5</v>
      </c>
      <c r="X12" s="95">
        <f t="shared" si="2"/>
        <v>52</v>
      </c>
      <c r="Y12" s="136"/>
      <c r="Z12" s="137"/>
      <c r="AA12" s="137"/>
      <c r="AB12" s="137"/>
      <c r="AC12" s="36"/>
      <c r="AD12" s="33"/>
      <c r="AE12" s="39">
        <f t="shared" si="3"/>
        <v>0</v>
      </c>
      <c r="AF12" s="40">
        <f t="shared" si="4"/>
        <v>0</v>
      </c>
      <c r="AG12" s="39">
        <f t="shared" si="5"/>
        <v>9</v>
      </c>
      <c r="AH12" s="39">
        <f t="shared" si="5"/>
        <v>77</v>
      </c>
      <c r="AI12" s="138"/>
      <c r="AJ12" s="37"/>
      <c r="AK12" s="42"/>
      <c r="AL12" s="43"/>
      <c r="AM12" s="41">
        <f t="shared" ref="AM12:AM23" si="6">ROUND(AH12/AG12,1)</f>
        <v>8.6</v>
      </c>
      <c r="AN12" s="21"/>
      <c r="AO12" s="2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256" ht="22.5" customHeight="1" thickBot="1">
      <c r="A13" s="81" t="s">
        <v>23</v>
      </c>
      <c r="B13" s="169" t="s">
        <v>22</v>
      </c>
      <c r="C13" s="133">
        <v>1</v>
      </c>
      <c r="D13" s="133">
        <v>6</v>
      </c>
      <c r="E13" s="133">
        <v>1</v>
      </c>
      <c r="F13" s="133">
        <v>2</v>
      </c>
      <c r="G13" s="133">
        <v>1</v>
      </c>
      <c r="H13" s="133">
        <v>2</v>
      </c>
      <c r="I13" s="135">
        <v>1</v>
      </c>
      <c r="J13" s="135">
        <v>3</v>
      </c>
      <c r="K13" s="87">
        <f t="shared" si="0"/>
        <v>4</v>
      </c>
      <c r="L13" s="87">
        <f t="shared" si="0"/>
        <v>13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9"/>
      <c r="W13" s="86">
        <f t="shared" si="1"/>
        <v>0</v>
      </c>
      <c r="X13" s="95">
        <f t="shared" si="2"/>
        <v>0</v>
      </c>
      <c r="Y13" s="136"/>
      <c r="Z13" s="137"/>
      <c r="AA13" s="137"/>
      <c r="AB13" s="137"/>
      <c r="AC13" s="49"/>
      <c r="AD13" s="71"/>
      <c r="AE13" s="128">
        <f t="shared" si="3"/>
        <v>0</v>
      </c>
      <c r="AF13" s="40">
        <f t="shared" si="4"/>
        <v>0</v>
      </c>
      <c r="AG13" s="39">
        <f t="shared" si="5"/>
        <v>4</v>
      </c>
      <c r="AH13" s="44">
        <f t="shared" si="5"/>
        <v>13</v>
      </c>
      <c r="AI13" s="138"/>
      <c r="AJ13" s="36"/>
      <c r="AK13" s="45"/>
      <c r="AL13" s="46"/>
      <c r="AM13" s="41">
        <f t="shared" si="6"/>
        <v>3.3</v>
      </c>
      <c r="AN13" s="21"/>
      <c r="AO13" s="21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ht="22.5" customHeight="1" thickBot="1">
      <c r="A14" s="81" t="s">
        <v>24</v>
      </c>
      <c r="B14" s="169" t="s">
        <v>22</v>
      </c>
      <c r="C14" s="137"/>
      <c r="D14" s="137"/>
      <c r="E14" s="137"/>
      <c r="F14" s="137"/>
      <c r="G14" s="137"/>
      <c r="H14" s="137"/>
      <c r="I14" s="139"/>
      <c r="J14" s="139"/>
      <c r="K14" s="87">
        <f t="shared" si="0"/>
        <v>0</v>
      </c>
      <c r="L14" s="87">
        <f t="shared" si="0"/>
        <v>0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9"/>
      <c r="W14" s="86">
        <f t="shared" si="1"/>
        <v>0</v>
      </c>
      <c r="X14" s="95">
        <f t="shared" si="2"/>
        <v>0</v>
      </c>
      <c r="Y14" s="132">
        <v>1</v>
      </c>
      <c r="Z14" s="133">
        <v>6</v>
      </c>
      <c r="AA14" s="133">
        <v>1</v>
      </c>
      <c r="AB14" s="133">
        <v>2</v>
      </c>
      <c r="AC14" s="133">
        <v>1</v>
      </c>
      <c r="AD14" s="135">
        <v>11</v>
      </c>
      <c r="AE14" s="53">
        <f t="shared" si="3"/>
        <v>3</v>
      </c>
      <c r="AF14" s="127">
        <f t="shared" si="4"/>
        <v>19</v>
      </c>
      <c r="AG14" s="39">
        <f t="shared" si="5"/>
        <v>3</v>
      </c>
      <c r="AH14" s="44">
        <f t="shared" si="5"/>
        <v>19</v>
      </c>
      <c r="AI14" s="47"/>
      <c r="AJ14" s="36"/>
      <c r="AK14" s="45"/>
      <c r="AL14" s="46"/>
      <c r="AM14" s="41">
        <f t="shared" si="6"/>
        <v>6.3</v>
      </c>
      <c r="AN14" s="21"/>
      <c r="AO14" s="21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ht="22.5" customHeight="1" thickBot="1">
      <c r="A15" s="81" t="s">
        <v>25</v>
      </c>
      <c r="B15" s="169" t="s">
        <v>22</v>
      </c>
      <c r="C15" s="133">
        <v>1</v>
      </c>
      <c r="D15" s="133">
        <v>22</v>
      </c>
      <c r="E15" s="133">
        <v>2</v>
      </c>
      <c r="F15" s="133">
        <v>43</v>
      </c>
      <c r="G15" s="133">
        <v>3</v>
      </c>
      <c r="H15" s="133">
        <v>70</v>
      </c>
      <c r="I15" s="135">
        <v>2</v>
      </c>
      <c r="J15" s="135">
        <v>47</v>
      </c>
      <c r="K15" s="87">
        <f t="shared" si="0"/>
        <v>8</v>
      </c>
      <c r="L15" s="87">
        <f t="shared" si="0"/>
        <v>182</v>
      </c>
      <c r="M15" s="132">
        <v>2</v>
      </c>
      <c r="N15" s="133">
        <v>54</v>
      </c>
      <c r="O15" s="133">
        <v>2</v>
      </c>
      <c r="P15" s="133">
        <v>66</v>
      </c>
      <c r="Q15" s="133">
        <v>3</v>
      </c>
      <c r="R15" s="133">
        <v>79</v>
      </c>
      <c r="S15" s="133">
        <v>2</v>
      </c>
      <c r="T15" s="133">
        <v>69</v>
      </c>
      <c r="U15" s="133">
        <v>3</v>
      </c>
      <c r="V15" s="135">
        <v>66</v>
      </c>
      <c r="W15" s="86">
        <f t="shared" si="1"/>
        <v>12</v>
      </c>
      <c r="X15" s="95">
        <f t="shared" si="2"/>
        <v>334</v>
      </c>
      <c r="Y15" s="132">
        <v>2</v>
      </c>
      <c r="Z15" s="133">
        <v>44</v>
      </c>
      <c r="AA15" s="133">
        <v>2</v>
      </c>
      <c r="AB15" s="133">
        <v>44</v>
      </c>
      <c r="AC15" s="37"/>
      <c r="AD15" s="34"/>
      <c r="AE15" s="90">
        <f t="shared" si="3"/>
        <v>4</v>
      </c>
      <c r="AF15" s="40">
        <f t="shared" si="4"/>
        <v>88</v>
      </c>
      <c r="AG15" s="39">
        <f t="shared" ref="AG15:AH18" si="7">K15+W15+AE15</f>
        <v>24</v>
      </c>
      <c r="AH15" s="44">
        <f t="shared" si="5"/>
        <v>604</v>
      </c>
      <c r="AI15" s="138"/>
      <c r="AJ15" s="36"/>
      <c r="AK15" s="45"/>
      <c r="AL15" s="46"/>
      <c r="AM15" s="48">
        <f t="shared" si="6"/>
        <v>25.2</v>
      </c>
      <c r="AN15" s="21"/>
      <c r="AO15" s="21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8" customFormat="1" ht="22.5" customHeight="1" thickBot="1">
      <c r="A16" s="81" t="s">
        <v>26</v>
      </c>
      <c r="B16" s="169" t="s">
        <v>22</v>
      </c>
      <c r="C16" s="133">
        <v>2</v>
      </c>
      <c r="D16" s="133">
        <v>48</v>
      </c>
      <c r="E16" s="133">
        <v>3</v>
      </c>
      <c r="F16" s="133">
        <v>58</v>
      </c>
      <c r="G16" s="133">
        <v>3</v>
      </c>
      <c r="H16" s="133">
        <v>69</v>
      </c>
      <c r="I16" s="135">
        <v>4</v>
      </c>
      <c r="J16" s="135">
        <v>96</v>
      </c>
      <c r="K16" s="87">
        <f t="shared" si="0"/>
        <v>12</v>
      </c>
      <c r="L16" s="87">
        <f t="shared" si="0"/>
        <v>271</v>
      </c>
      <c r="M16" s="140">
        <v>3</v>
      </c>
      <c r="N16" s="141">
        <v>76</v>
      </c>
      <c r="O16" s="141">
        <v>4</v>
      </c>
      <c r="P16" s="141">
        <v>110</v>
      </c>
      <c r="Q16" s="141">
        <v>4</v>
      </c>
      <c r="R16" s="141">
        <v>113</v>
      </c>
      <c r="S16" s="141">
        <v>3</v>
      </c>
      <c r="T16" s="141">
        <v>103</v>
      </c>
      <c r="U16" s="141">
        <v>4</v>
      </c>
      <c r="V16" s="142">
        <v>106</v>
      </c>
      <c r="W16" s="86">
        <f t="shared" si="1"/>
        <v>18</v>
      </c>
      <c r="X16" s="95">
        <f t="shared" si="2"/>
        <v>508</v>
      </c>
      <c r="Y16" s="143">
        <v>3</v>
      </c>
      <c r="Z16" s="144">
        <v>75</v>
      </c>
      <c r="AA16" s="141">
        <v>3</v>
      </c>
      <c r="AB16" s="141">
        <v>91</v>
      </c>
      <c r="AC16" s="36"/>
      <c r="AD16" s="33"/>
      <c r="AE16" s="39">
        <f t="shared" si="3"/>
        <v>6</v>
      </c>
      <c r="AF16" s="40">
        <f t="shared" si="4"/>
        <v>166</v>
      </c>
      <c r="AG16" s="39">
        <f t="shared" si="7"/>
        <v>36</v>
      </c>
      <c r="AH16" s="39">
        <f t="shared" si="7"/>
        <v>945</v>
      </c>
      <c r="AI16" s="138"/>
      <c r="AJ16" s="36"/>
      <c r="AK16" s="45"/>
      <c r="AL16" s="46"/>
      <c r="AM16" s="48">
        <f t="shared" si="6"/>
        <v>26.3</v>
      </c>
      <c r="AN16" s="22"/>
      <c r="AO16" s="2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</row>
    <row r="17" spans="1:256" s="8" customFormat="1" ht="22.5" customHeight="1" thickBot="1">
      <c r="A17" s="82" t="s">
        <v>27</v>
      </c>
      <c r="B17" s="170" t="s">
        <v>22</v>
      </c>
      <c r="C17" s="133">
        <v>0</v>
      </c>
      <c r="D17" s="133">
        <v>0</v>
      </c>
      <c r="E17" s="133">
        <v>1</v>
      </c>
      <c r="F17" s="133">
        <v>19</v>
      </c>
      <c r="G17" s="133">
        <v>1</v>
      </c>
      <c r="H17" s="133">
        <v>19</v>
      </c>
      <c r="I17" s="135">
        <v>1</v>
      </c>
      <c r="J17" s="135">
        <v>23</v>
      </c>
      <c r="K17" s="87">
        <f t="shared" si="0"/>
        <v>3</v>
      </c>
      <c r="L17" s="87">
        <f t="shared" si="0"/>
        <v>61</v>
      </c>
      <c r="M17" s="132">
        <v>1</v>
      </c>
      <c r="N17" s="133">
        <v>26</v>
      </c>
      <c r="O17" s="133">
        <v>1</v>
      </c>
      <c r="P17" s="133">
        <v>27</v>
      </c>
      <c r="Q17" s="133">
        <v>1</v>
      </c>
      <c r="R17" s="133">
        <v>24</v>
      </c>
      <c r="S17" s="133">
        <v>1</v>
      </c>
      <c r="T17" s="133">
        <v>29</v>
      </c>
      <c r="U17" s="133">
        <v>1</v>
      </c>
      <c r="V17" s="135">
        <v>34</v>
      </c>
      <c r="W17" s="86">
        <f t="shared" si="1"/>
        <v>5</v>
      </c>
      <c r="X17" s="95">
        <f t="shared" si="2"/>
        <v>140</v>
      </c>
      <c r="Y17" s="132">
        <v>1</v>
      </c>
      <c r="Z17" s="133">
        <v>28</v>
      </c>
      <c r="AA17" s="133">
        <v>1</v>
      </c>
      <c r="AB17" s="133">
        <v>23</v>
      </c>
      <c r="AC17" s="36"/>
      <c r="AD17" s="33"/>
      <c r="AE17" s="39">
        <f t="shared" si="3"/>
        <v>2</v>
      </c>
      <c r="AF17" s="40">
        <f t="shared" si="4"/>
        <v>51</v>
      </c>
      <c r="AG17" s="39">
        <f t="shared" si="7"/>
        <v>10</v>
      </c>
      <c r="AH17" s="39">
        <f t="shared" si="7"/>
        <v>252</v>
      </c>
      <c r="AI17" s="138"/>
      <c r="AJ17" s="49"/>
      <c r="AK17" s="50"/>
      <c r="AL17" s="51"/>
      <c r="AM17" s="48">
        <f t="shared" si="6"/>
        <v>25.2</v>
      </c>
      <c r="AN17" s="22"/>
      <c r="AO17" s="2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</row>
    <row r="18" spans="1:256" s="8" customFormat="1" ht="22.5" customHeight="1" thickBot="1">
      <c r="A18" s="81" t="s">
        <v>28</v>
      </c>
      <c r="B18" s="169" t="s">
        <v>22</v>
      </c>
      <c r="C18" s="133">
        <v>2</v>
      </c>
      <c r="D18" s="133">
        <v>38</v>
      </c>
      <c r="E18" s="133">
        <v>2</v>
      </c>
      <c r="F18" s="133">
        <v>50</v>
      </c>
      <c r="G18" s="133">
        <v>2</v>
      </c>
      <c r="H18" s="133">
        <v>54</v>
      </c>
      <c r="I18" s="135">
        <v>2</v>
      </c>
      <c r="J18" s="135">
        <v>61</v>
      </c>
      <c r="K18" s="87">
        <f t="shared" si="0"/>
        <v>8</v>
      </c>
      <c r="L18" s="87">
        <f t="shared" si="0"/>
        <v>203</v>
      </c>
      <c r="M18" s="132">
        <v>2</v>
      </c>
      <c r="N18" s="133">
        <v>66</v>
      </c>
      <c r="O18" s="133">
        <v>3</v>
      </c>
      <c r="P18" s="133">
        <v>78</v>
      </c>
      <c r="Q18" s="133">
        <v>2</v>
      </c>
      <c r="R18" s="133">
        <v>53</v>
      </c>
      <c r="S18" s="133">
        <v>3</v>
      </c>
      <c r="T18" s="133">
        <v>77</v>
      </c>
      <c r="U18" s="133">
        <v>3</v>
      </c>
      <c r="V18" s="135">
        <v>75</v>
      </c>
      <c r="W18" s="86">
        <f t="shared" si="1"/>
        <v>13</v>
      </c>
      <c r="X18" s="95">
        <f t="shared" si="2"/>
        <v>349</v>
      </c>
      <c r="Y18" s="132">
        <v>2</v>
      </c>
      <c r="Z18" s="133">
        <v>50</v>
      </c>
      <c r="AA18" s="133">
        <v>2</v>
      </c>
      <c r="AB18" s="133">
        <v>45</v>
      </c>
      <c r="AC18" s="36"/>
      <c r="AD18" s="33"/>
      <c r="AE18" s="39">
        <f t="shared" si="3"/>
        <v>4</v>
      </c>
      <c r="AF18" s="40">
        <f t="shared" si="4"/>
        <v>95</v>
      </c>
      <c r="AG18" s="39">
        <f t="shared" si="7"/>
        <v>25</v>
      </c>
      <c r="AH18" s="39">
        <f t="shared" si="7"/>
        <v>647</v>
      </c>
      <c r="AI18" s="138"/>
      <c r="AJ18" s="36"/>
      <c r="AK18" s="45"/>
      <c r="AL18" s="46"/>
      <c r="AM18" s="48">
        <f t="shared" si="6"/>
        <v>25.9</v>
      </c>
      <c r="AN18" s="22"/>
      <c r="AO18" s="2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</row>
    <row r="19" spans="1:256" s="7" customFormat="1" ht="22.5" customHeight="1" thickBot="1">
      <c r="A19" s="81" t="s">
        <v>29</v>
      </c>
      <c r="B19" s="169" t="s">
        <v>22</v>
      </c>
      <c r="C19" s="133">
        <v>1</v>
      </c>
      <c r="D19" s="133">
        <v>20</v>
      </c>
      <c r="E19" s="133">
        <v>1</v>
      </c>
      <c r="F19" s="133">
        <v>19</v>
      </c>
      <c r="G19" s="133">
        <v>1</v>
      </c>
      <c r="H19" s="133">
        <v>21</v>
      </c>
      <c r="I19" s="135">
        <v>1</v>
      </c>
      <c r="J19" s="135">
        <v>28</v>
      </c>
      <c r="K19" s="87">
        <f t="shared" si="0"/>
        <v>4</v>
      </c>
      <c r="L19" s="87">
        <f t="shared" si="0"/>
        <v>88</v>
      </c>
      <c r="M19" s="132">
        <v>1</v>
      </c>
      <c r="N19" s="133">
        <v>41</v>
      </c>
      <c r="O19" s="133">
        <v>1</v>
      </c>
      <c r="P19" s="133">
        <v>35</v>
      </c>
      <c r="Q19" s="133">
        <v>2</v>
      </c>
      <c r="R19" s="133">
        <v>52</v>
      </c>
      <c r="S19" s="133">
        <v>2</v>
      </c>
      <c r="T19" s="133">
        <v>43</v>
      </c>
      <c r="U19" s="133">
        <v>2</v>
      </c>
      <c r="V19" s="135">
        <v>42</v>
      </c>
      <c r="W19" s="86">
        <f t="shared" si="1"/>
        <v>8</v>
      </c>
      <c r="X19" s="95">
        <f t="shared" si="2"/>
        <v>213</v>
      </c>
      <c r="Y19" s="132">
        <v>1</v>
      </c>
      <c r="Z19" s="133">
        <v>25</v>
      </c>
      <c r="AA19" s="133">
        <v>1</v>
      </c>
      <c r="AB19" s="133">
        <v>34</v>
      </c>
      <c r="AC19" s="36"/>
      <c r="AD19" s="33"/>
      <c r="AE19" s="39">
        <f t="shared" si="3"/>
        <v>2</v>
      </c>
      <c r="AF19" s="40">
        <f t="shared" si="4"/>
        <v>59</v>
      </c>
      <c r="AG19" s="39">
        <f t="shared" ref="AG19:AH22" si="8">SUM(K19,W19,AE19)</f>
        <v>14</v>
      </c>
      <c r="AH19" s="39">
        <f t="shared" si="8"/>
        <v>360</v>
      </c>
      <c r="AI19" s="138"/>
      <c r="AJ19" s="36"/>
      <c r="AK19" s="45"/>
      <c r="AL19" s="46"/>
      <c r="AM19" s="48">
        <f t="shared" si="6"/>
        <v>25.7</v>
      </c>
      <c r="AN19" s="22"/>
      <c r="AO19" s="2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256" s="7" customFormat="1" ht="22.5" customHeight="1" thickBot="1">
      <c r="A20" s="81" t="s">
        <v>30</v>
      </c>
      <c r="B20" s="169" t="s">
        <v>22</v>
      </c>
      <c r="C20" s="133">
        <v>2</v>
      </c>
      <c r="D20" s="133">
        <v>42</v>
      </c>
      <c r="E20" s="133">
        <v>2</v>
      </c>
      <c r="F20" s="133">
        <v>43</v>
      </c>
      <c r="G20" s="133">
        <v>2</v>
      </c>
      <c r="H20" s="133">
        <v>40</v>
      </c>
      <c r="I20" s="135">
        <v>2</v>
      </c>
      <c r="J20" s="135">
        <v>40</v>
      </c>
      <c r="K20" s="87">
        <f t="shared" si="0"/>
        <v>8</v>
      </c>
      <c r="L20" s="87">
        <f t="shared" si="0"/>
        <v>165</v>
      </c>
      <c r="M20" s="132">
        <v>1</v>
      </c>
      <c r="N20" s="133">
        <v>43</v>
      </c>
      <c r="O20" s="133">
        <v>3</v>
      </c>
      <c r="P20" s="133">
        <v>65</v>
      </c>
      <c r="Q20" s="133">
        <v>2</v>
      </c>
      <c r="R20" s="133">
        <v>70</v>
      </c>
      <c r="S20" s="133">
        <v>2</v>
      </c>
      <c r="T20" s="133">
        <v>47</v>
      </c>
      <c r="U20" s="133">
        <v>2</v>
      </c>
      <c r="V20" s="135">
        <v>45</v>
      </c>
      <c r="W20" s="86">
        <f t="shared" si="1"/>
        <v>10</v>
      </c>
      <c r="X20" s="95">
        <f t="shared" si="2"/>
        <v>270</v>
      </c>
      <c r="Y20" s="132">
        <v>2</v>
      </c>
      <c r="Z20" s="133">
        <v>45</v>
      </c>
      <c r="AA20" s="133">
        <v>1</v>
      </c>
      <c r="AB20" s="133">
        <v>26</v>
      </c>
      <c r="AC20" s="36"/>
      <c r="AD20" s="33"/>
      <c r="AE20" s="39">
        <f t="shared" si="3"/>
        <v>3</v>
      </c>
      <c r="AF20" s="40">
        <f t="shared" si="4"/>
        <v>71</v>
      </c>
      <c r="AG20" s="39">
        <f t="shared" si="8"/>
        <v>21</v>
      </c>
      <c r="AH20" s="39">
        <f t="shared" si="8"/>
        <v>506</v>
      </c>
      <c r="AI20" s="138"/>
      <c r="AJ20" s="36"/>
      <c r="AK20" s="45"/>
      <c r="AL20" s="46"/>
      <c r="AM20" s="48">
        <f t="shared" si="6"/>
        <v>24.1</v>
      </c>
      <c r="AN20" s="21"/>
      <c r="AO20" s="2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256" s="7" customFormat="1" ht="22.5" customHeight="1" thickBot="1">
      <c r="A21" s="81" t="s">
        <v>31</v>
      </c>
      <c r="B21" s="169" t="s">
        <v>22</v>
      </c>
      <c r="C21" s="133">
        <v>1</v>
      </c>
      <c r="D21" s="133">
        <v>18</v>
      </c>
      <c r="E21" s="133">
        <v>1</v>
      </c>
      <c r="F21" s="133">
        <v>19</v>
      </c>
      <c r="G21" s="133">
        <v>1</v>
      </c>
      <c r="H21" s="133">
        <v>23</v>
      </c>
      <c r="I21" s="135">
        <v>1</v>
      </c>
      <c r="J21" s="135">
        <v>28</v>
      </c>
      <c r="K21" s="87">
        <f t="shared" si="0"/>
        <v>4</v>
      </c>
      <c r="L21" s="87">
        <f t="shared" si="0"/>
        <v>88</v>
      </c>
      <c r="M21" s="132">
        <v>1</v>
      </c>
      <c r="N21" s="133">
        <v>17</v>
      </c>
      <c r="O21" s="133">
        <v>1</v>
      </c>
      <c r="P21" s="133">
        <v>15</v>
      </c>
      <c r="Q21" s="133">
        <v>1</v>
      </c>
      <c r="R21" s="133">
        <v>25</v>
      </c>
      <c r="S21" s="133">
        <v>2</v>
      </c>
      <c r="T21" s="133">
        <v>50</v>
      </c>
      <c r="U21" s="133">
        <v>2</v>
      </c>
      <c r="V21" s="135">
        <v>45</v>
      </c>
      <c r="W21" s="86">
        <f t="shared" si="1"/>
        <v>7</v>
      </c>
      <c r="X21" s="95">
        <f t="shared" si="2"/>
        <v>152</v>
      </c>
      <c r="Y21" s="132">
        <v>1</v>
      </c>
      <c r="Z21" s="133">
        <v>25</v>
      </c>
      <c r="AA21" s="133">
        <v>1</v>
      </c>
      <c r="AB21" s="133">
        <v>21</v>
      </c>
      <c r="AC21" s="36"/>
      <c r="AD21" s="33"/>
      <c r="AE21" s="39">
        <f t="shared" si="3"/>
        <v>2</v>
      </c>
      <c r="AF21" s="40">
        <f t="shared" si="4"/>
        <v>46</v>
      </c>
      <c r="AG21" s="39">
        <f t="shared" si="8"/>
        <v>13</v>
      </c>
      <c r="AH21" s="39">
        <f t="shared" si="8"/>
        <v>286</v>
      </c>
      <c r="AI21" s="138"/>
      <c r="AJ21" s="36"/>
      <c r="AK21" s="45"/>
      <c r="AL21" s="46"/>
      <c r="AM21" s="48">
        <f t="shared" si="6"/>
        <v>22</v>
      </c>
      <c r="AN21" s="22"/>
      <c r="AO21" s="2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256" ht="22.5" customHeight="1" thickBot="1">
      <c r="A22" s="83" t="s">
        <v>32</v>
      </c>
      <c r="B22" s="170" t="s">
        <v>22</v>
      </c>
      <c r="C22" s="145">
        <v>1</v>
      </c>
      <c r="D22" s="146">
        <v>15</v>
      </c>
      <c r="E22" s="147">
        <v>1</v>
      </c>
      <c r="F22" s="148">
        <v>15</v>
      </c>
      <c r="G22" s="147">
        <v>1</v>
      </c>
      <c r="H22" s="148">
        <v>19</v>
      </c>
      <c r="I22" s="149">
        <v>1</v>
      </c>
      <c r="J22" s="150">
        <v>35</v>
      </c>
      <c r="K22" s="88">
        <f t="shared" si="0"/>
        <v>4</v>
      </c>
      <c r="L22" s="88">
        <f t="shared" si="0"/>
        <v>84</v>
      </c>
      <c r="M22" s="151">
        <v>1</v>
      </c>
      <c r="N22" s="145">
        <v>24</v>
      </c>
      <c r="O22" s="145">
        <v>2</v>
      </c>
      <c r="P22" s="145">
        <v>42</v>
      </c>
      <c r="Q22" s="145">
        <v>1</v>
      </c>
      <c r="R22" s="145">
        <v>28</v>
      </c>
      <c r="S22" s="145">
        <v>2</v>
      </c>
      <c r="T22" s="145">
        <v>48</v>
      </c>
      <c r="U22" s="145">
        <v>2</v>
      </c>
      <c r="V22" s="150">
        <v>42</v>
      </c>
      <c r="W22" s="53">
        <f t="shared" si="1"/>
        <v>8</v>
      </c>
      <c r="X22" s="95">
        <f t="shared" si="2"/>
        <v>184</v>
      </c>
      <c r="Y22" s="132">
        <v>1</v>
      </c>
      <c r="Z22" s="133">
        <v>28</v>
      </c>
      <c r="AA22" s="133">
        <v>1</v>
      </c>
      <c r="AB22" s="133">
        <v>26</v>
      </c>
      <c r="AC22" s="36"/>
      <c r="AD22" s="33"/>
      <c r="AE22" s="39">
        <f t="shared" si="3"/>
        <v>2</v>
      </c>
      <c r="AF22" s="40">
        <f t="shared" si="4"/>
        <v>54</v>
      </c>
      <c r="AG22" s="39">
        <f t="shared" si="8"/>
        <v>14</v>
      </c>
      <c r="AH22" s="39">
        <f t="shared" si="8"/>
        <v>322</v>
      </c>
      <c r="AI22" s="138"/>
      <c r="AJ22" s="36"/>
      <c r="AK22" s="45"/>
      <c r="AL22" s="46"/>
      <c r="AM22" s="48">
        <f t="shared" si="6"/>
        <v>23</v>
      </c>
      <c r="AN22" s="21"/>
      <c r="AO22" s="21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68" customFormat="1" ht="26.25" customHeight="1" thickBot="1">
      <c r="A23" s="106" t="s">
        <v>42</v>
      </c>
      <c r="B23" s="107">
        <v>9</v>
      </c>
      <c r="C23" s="108">
        <f>SUM(C11:C22)</f>
        <v>14</v>
      </c>
      <c r="D23" s="109">
        <f t="shared" ref="D23:J23" si="9">SUM(D11:D22)</f>
        <v>262</v>
      </c>
      <c r="E23" s="110">
        <f t="shared" si="9"/>
        <v>17</v>
      </c>
      <c r="F23" s="111">
        <f t="shared" si="9"/>
        <v>322</v>
      </c>
      <c r="G23" s="111">
        <f t="shared" si="9"/>
        <v>18</v>
      </c>
      <c r="H23" s="111">
        <f t="shared" si="9"/>
        <v>362</v>
      </c>
      <c r="I23" s="112">
        <f t="shared" si="9"/>
        <v>18</v>
      </c>
      <c r="J23" s="113">
        <f t="shared" si="9"/>
        <v>410</v>
      </c>
      <c r="K23" s="114">
        <f>SUM(K11:K22)</f>
        <v>67</v>
      </c>
      <c r="L23" s="115">
        <f>SUM(L11:L22)</f>
        <v>1356</v>
      </c>
      <c r="M23" s="108">
        <f>SUM(M11:M22)</f>
        <v>15</v>
      </c>
      <c r="N23" s="116">
        <f t="shared" ref="N23:V23" si="10">SUM(N11:N22)</f>
        <v>410</v>
      </c>
      <c r="O23" s="116">
        <f t="shared" si="10"/>
        <v>20</v>
      </c>
      <c r="P23" s="116">
        <f t="shared" si="10"/>
        <v>494</v>
      </c>
      <c r="Q23" s="116">
        <f t="shared" si="10"/>
        <v>19</v>
      </c>
      <c r="R23" s="116">
        <f t="shared" si="10"/>
        <v>516</v>
      </c>
      <c r="S23" s="116">
        <f t="shared" si="10"/>
        <v>21</v>
      </c>
      <c r="T23" s="116">
        <f t="shared" si="10"/>
        <v>559</v>
      </c>
      <c r="U23" s="116">
        <f t="shared" si="10"/>
        <v>22</v>
      </c>
      <c r="V23" s="109">
        <f t="shared" si="10"/>
        <v>530</v>
      </c>
      <c r="W23" s="125">
        <f t="shared" ref="W23:AL23" si="11">SUM(W11:W22)</f>
        <v>97</v>
      </c>
      <c r="X23" s="126">
        <f t="shared" si="11"/>
        <v>2509</v>
      </c>
      <c r="Y23" s="114">
        <f t="shared" si="11"/>
        <v>16</v>
      </c>
      <c r="Z23" s="124">
        <f t="shared" si="11"/>
        <v>368</v>
      </c>
      <c r="AA23" s="124">
        <f t="shared" si="11"/>
        <v>15</v>
      </c>
      <c r="AB23" s="124">
        <f t="shared" si="11"/>
        <v>360</v>
      </c>
      <c r="AC23" s="111">
        <f t="shared" si="11"/>
        <v>1</v>
      </c>
      <c r="AD23" s="111">
        <f t="shared" si="11"/>
        <v>11</v>
      </c>
      <c r="AE23" s="111">
        <f t="shared" si="11"/>
        <v>32</v>
      </c>
      <c r="AF23" s="111">
        <f t="shared" si="11"/>
        <v>739</v>
      </c>
      <c r="AG23" s="111">
        <f t="shared" si="11"/>
        <v>196</v>
      </c>
      <c r="AH23" s="111">
        <f t="shared" si="11"/>
        <v>4604</v>
      </c>
      <c r="AI23" s="113">
        <f t="shared" si="11"/>
        <v>0</v>
      </c>
      <c r="AJ23" s="110">
        <f t="shared" si="11"/>
        <v>0</v>
      </c>
      <c r="AK23" s="111">
        <f t="shared" si="11"/>
        <v>0</v>
      </c>
      <c r="AL23" s="111">
        <f t="shared" si="11"/>
        <v>682</v>
      </c>
      <c r="AM23" s="117">
        <f t="shared" si="6"/>
        <v>23.5</v>
      </c>
      <c r="AN23" s="67">
        <f>SUM(AN11:AN22)</f>
        <v>0</v>
      </c>
      <c r="AO23" s="65">
        <f>SUM(AO11:AO22)</f>
        <v>0</v>
      </c>
    </row>
    <row r="24" spans="1:256" s="9" customFormat="1" ht="23.45" customHeight="1" thickBot="1">
      <c r="A24" s="181" t="s">
        <v>43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4"/>
    </row>
    <row r="25" spans="1:256" ht="21.75" customHeight="1" thickBot="1">
      <c r="A25" s="104" t="s">
        <v>44</v>
      </c>
      <c r="B25" s="167" t="s">
        <v>22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89">
        <f t="shared" ref="K25:K47" si="12">SUM(C25,E25,G25,I25)</f>
        <v>0</v>
      </c>
      <c r="L25" s="89">
        <f>SUM(D25,F25,H25,J25)</f>
        <v>0</v>
      </c>
      <c r="M25" s="171">
        <v>0</v>
      </c>
      <c r="N25" s="172">
        <v>0</v>
      </c>
      <c r="O25" s="172">
        <v>0</v>
      </c>
      <c r="P25" s="172">
        <v>0</v>
      </c>
      <c r="Q25" s="172">
        <v>0</v>
      </c>
      <c r="R25" s="172">
        <v>0</v>
      </c>
      <c r="S25" s="172">
        <v>0</v>
      </c>
      <c r="T25" s="172">
        <v>0</v>
      </c>
      <c r="U25" s="172">
        <v>0</v>
      </c>
      <c r="V25" s="173">
        <v>0</v>
      </c>
      <c r="W25" s="89">
        <f t="shared" ref="W25:W47" si="13">SUM(M25,O25,Q25,S25,U25)</f>
        <v>0</v>
      </c>
      <c r="X25" s="89">
        <f t="shared" ref="X25:X47" si="14">SUM(N25,P25,R25,T25,V25)</f>
        <v>0</v>
      </c>
      <c r="Y25" s="121"/>
      <c r="Z25" s="122"/>
      <c r="AA25" s="123"/>
      <c r="AB25" s="123"/>
      <c r="AC25" s="37"/>
      <c r="AD25" s="34"/>
      <c r="AE25" s="90">
        <f t="shared" ref="AE25:AE47" si="15">SUM(Y25,AA25,AC25)</f>
        <v>0</v>
      </c>
      <c r="AF25" s="91">
        <f>SUM(Z25,AB25,AD25)</f>
        <v>0</v>
      </c>
      <c r="AG25" s="90">
        <f>K25+W25+AE25</f>
        <v>0</v>
      </c>
      <c r="AH25" s="90">
        <f>L25+X25+AF25</f>
        <v>0</v>
      </c>
      <c r="AI25" s="134"/>
      <c r="AJ25" s="37"/>
      <c r="AK25" s="118"/>
      <c r="AL25" s="43"/>
      <c r="AM25" s="119">
        <v>0</v>
      </c>
      <c r="AN25" s="21"/>
      <c r="AO25" s="21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ht="21.75" customHeight="1" thickBot="1">
      <c r="A26" s="97" t="s">
        <v>45</v>
      </c>
      <c r="B26" s="161" t="s">
        <v>22</v>
      </c>
      <c r="C26" s="132">
        <v>1</v>
      </c>
      <c r="D26" s="133">
        <v>7</v>
      </c>
      <c r="E26" s="133">
        <v>1</v>
      </c>
      <c r="F26" s="133">
        <v>9</v>
      </c>
      <c r="G26" s="133">
        <v>0</v>
      </c>
      <c r="H26" s="133">
        <v>0</v>
      </c>
      <c r="I26" s="133">
        <v>1</v>
      </c>
      <c r="J26" s="135">
        <v>8</v>
      </c>
      <c r="K26" s="87">
        <f t="shared" si="12"/>
        <v>3</v>
      </c>
      <c r="L26" s="87">
        <f t="shared" ref="L26:L47" si="16">SUM(D26,F26,H26,J26)</f>
        <v>24</v>
      </c>
      <c r="M26" s="132">
        <v>1</v>
      </c>
      <c r="N26" s="133">
        <v>9</v>
      </c>
      <c r="O26" s="133">
        <v>1</v>
      </c>
      <c r="P26" s="133">
        <v>7</v>
      </c>
      <c r="Q26" s="133">
        <v>0</v>
      </c>
      <c r="R26" s="133">
        <v>0</v>
      </c>
      <c r="S26" s="133">
        <v>1</v>
      </c>
      <c r="T26" s="133">
        <v>15</v>
      </c>
      <c r="U26" s="133">
        <v>1</v>
      </c>
      <c r="V26" s="135">
        <v>10</v>
      </c>
      <c r="W26" s="87">
        <f t="shared" si="13"/>
        <v>4</v>
      </c>
      <c r="X26" s="87">
        <f t="shared" si="14"/>
        <v>41</v>
      </c>
      <c r="Y26" s="152"/>
      <c r="Z26" s="153"/>
      <c r="AA26" s="153"/>
      <c r="AB26" s="153"/>
      <c r="AC26" s="36"/>
      <c r="AD26" s="33"/>
      <c r="AE26" s="39">
        <f t="shared" si="15"/>
        <v>0</v>
      </c>
      <c r="AF26" s="40">
        <f t="shared" ref="AF26:AF47" si="17">SUM(Z26,AB26,AD26)</f>
        <v>0</v>
      </c>
      <c r="AG26" s="39">
        <f t="shared" ref="AG26:AG47" si="18">K26+W26+AE26</f>
        <v>7</v>
      </c>
      <c r="AH26" s="39">
        <f t="shared" ref="AH26:AH47" si="19">L26+X26+AF26</f>
        <v>65</v>
      </c>
      <c r="AI26" s="138"/>
      <c r="AJ26" s="36"/>
      <c r="AK26" s="69"/>
      <c r="AL26" s="46"/>
      <c r="AM26" s="70">
        <f>ROUND(AH26/AG26,1)</f>
        <v>9.3000000000000007</v>
      </c>
      <c r="AN26" s="21"/>
      <c r="AO26" s="21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ht="21.6" customHeight="1" thickBot="1">
      <c r="A27" s="97" t="s">
        <v>46</v>
      </c>
      <c r="B27" s="162" t="s">
        <v>22</v>
      </c>
      <c r="C27" s="132">
        <v>1</v>
      </c>
      <c r="D27" s="133">
        <v>6</v>
      </c>
      <c r="E27" s="133">
        <v>1</v>
      </c>
      <c r="F27" s="133">
        <v>7</v>
      </c>
      <c r="G27" s="133">
        <v>1</v>
      </c>
      <c r="H27" s="133">
        <v>12</v>
      </c>
      <c r="I27" s="133">
        <v>1</v>
      </c>
      <c r="J27" s="135">
        <v>15</v>
      </c>
      <c r="K27" s="87">
        <f t="shared" si="12"/>
        <v>4</v>
      </c>
      <c r="L27" s="87">
        <f t="shared" si="16"/>
        <v>40</v>
      </c>
      <c r="M27" s="132">
        <v>1</v>
      </c>
      <c r="N27" s="133">
        <v>9</v>
      </c>
      <c r="O27" s="133">
        <v>1</v>
      </c>
      <c r="P27" s="133">
        <v>15</v>
      </c>
      <c r="Q27" s="133">
        <v>1</v>
      </c>
      <c r="R27" s="133">
        <v>11</v>
      </c>
      <c r="S27" s="133">
        <v>1</v>
      </c>
      <c r="T27" s="133">
        <v>13</v>
      </c>
      <c r="U27" s="133">
        <v>1</v>
      </c>
      <c r="V27" s="135">
        <v>15</v>
      </c>
      <c r="W27" s="87">
        <f t="shared" si="13"/>
        <v>5</v>
      </c>
      <c r="X27" s="87">
        <f t="shared" si="14"/>
        <v>63</v>
      </c>
      <c r="Y27" s="152"/>
      <c r="Z27" s="153"/>
      <c r="AA27" s="133"/>
      <c r="AB27" s="133"/>
      <c r="AC27" s="36"/>
      <c r="AD27" s="33"/>
      <c r="AE27" s="39">
        <f t="shared" si="15"/>
        <v>0</v>
      </c>
      <c r="AF27" s="40">
        <f t="shared" si="17"/>
        <v>0</v>
      </c>
      <c r="AG27" s="39">
        <f t="shared" si="18"/>
        <v>9</v>
      </c>
      <c r="AH27" s="39">
        <f t="shared" si="19"/>
        <v>103</v>
      </c>
      <c r="AI27" s="138"/>
      <c r="AJ27" s="36"/>
      <c r="AK27" s="69"/>
      <c r="AL27" s="46"/>
      <c r="AM27" s="70">
        <f>ROUND(AH27/AG27,1)</f>
        <v>11.4</v>
      </c>
      <c r="AN27" s="21"/>
      <c r="AO27" s="21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ht="22.15" customHeight="1" thickBot="1">
      <c r="A28" s="98" t="s">
        <v>33</v>
      </c>
      <c r="B28" s="162" t="s">
        <v>22</v>
      </c>
      <c r="C28" s="132">
        <v>1</v>
      </c>
      <c r="D28" s="133">
        <v>28</v>
      </c>
      <c r="E28" s="133">
        <v>2</v>
      </c>
      <c r="F28" s="133">
        <v>39</v>
      </c>
      <c r="G28" s="133">
        <v>2</v>
      </c>
      <c r="H28" s="133">
        <v>36</v>
      </c>
      <c r="I28" s="133">
        <v>2</v>
      </c>
      <c r="J28" s="135">
        <v>51</v>
      </c>
      <c r="K28" s="87">
        <f>SUM(C28,E28,G28,I28)</f>
        <v>7</v>
      </c>
      <c r="L28" s="87">
        <f>SUM(D28,F28,H28,J28)</f>
        <v>154</v>
      </c>
      <c r="M28" s="132">
        <v>2</v>
      </c>
      <c r="N28" s="133">
        <v>40</v>
      </c>
      <c r="O28" s="133">
        <v>1</v>
      </c>
      <c r="P28" s="133">
        <v>36</v>
      </c>
      <c r="Q28" s="133">
        <v>2</v>
      </c>
      <c r="R28" s="133">
        <v>48</v>
      </c>
      <c r="S28" s="133">
        <v>2</v>
      </c>
      <c r="T28" s="133">
        <v>66</v>
      </c>
      <c r="U28" s="133">
        <v>2</v>
      </c>
      <c r="V28" s="135">
        <v>63</v>
      </c>
      <c r="W28" s="87">
        <f>SUM(M28,O28,Q28,S28,U28)</f>
        <v>9</v>
      </c>
      <c r="X28" s="87">
        <f>SUM(N28,P28,R28,T28,V28)</f>
        <v>253</v>
      </c>
      <c r="Y28" s="132">
        <v>2</v>
      </c>
      <c r="Z28" s="133">
        <v>42</v>
      </c>
      <c r="AA28" s="133">
        <v>1</v>
      </c>
      <c r="AB28" s="133">
        <v>15</v>
      </c>
      <c r="AC28" s="36"/>
      <c r="AD28" s="33"/>
      <c r="AE28" s="39">
        <f t="shared" si="15"/>
        <v>3</v>
      </c>
      <c r="AF28" s="40">
        <f t="shared" si="17"/>
        <v>57</v>
      </c>
      <c r="AG28" s="39">
        <f t="shared" si="18"/>
        <v>19</v>
      </c>
      <c r="AH28" s="39">
        <f t="shared" si="19"/>
        <v>464</v>
      </c>
      <c r="AI28" s="138"/>
      <c r="AJ28" s="36"/>
      <c r="AK28" s="45"/>
      <c r="AL28" s="46">
        <v>464</v>
      </c>
      <c r="AM28" s="70">
        <f>ROUND(AH28/AG28,1)</f>
        <v>24.4</v>
      </c>
      <c r="AN28" s="21"/>
      <c r="AO28" s="21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ht="22.15" customHeight="1" thickBot="1">
      <c r="A29" s="97" t="s">
        <v>47</v>
      </c>
      <c r="B29" s="162" t="s">
        <v>22</v>
      </c>
      <c r="C29" s="132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5">
        <v>0</v>
      </c>
      <c r="K29" s="87">
        <f t="shared" si="12"/>
        <v>0</v>
      </c>
      <c r="L29" s="87">
        <f t="shared" si="16"/>
        <v>0</v>
      </c>
      <c r="M29" s="132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5">
        <v>0</v>
      </c>
      <c r="W29" s="87">
        <f t="shared" si="13"/>
        <v>0</v>
      </c>
      <c r="X29" s="87">
        <f t="shared" si="14"/>
        <v>0</v>
      </c>
      <c r="Y29" s="154"/>
      <c r="Z29" s="155"/>
      <c r="AA29" s="156"/>
      <c r="AB29" s="156"/>
      <c r="AC29" s="36"/>
      <c r="AD29" s="33"/>
      <c r="AE29" s="39">
        <f t="shared" si="15"/>
        <v>0</v>
      </c>
      <c r="AF29" s="40">
        <f t="shared" si="17"/>
        <v>0</v>
      </c>
      <c r="AG29" s="39">
        <f t="shared" si="18"/>
        <v>0</v>
      </c>
      <c r="AH29" s="39">
        <f t="shared" si="19"/>
        <v>0</v>
      </c>
      <c r="AI29" s="138"/>
      <c r="AJ29" s="36"/>
      <c r="AK29" s="69"/>
      <c r="AL29" s="46"/>
      <c r="AM29" s="70">
        <v>0</v>
      </c>
      <c r="AN29" s="21"/>
      <c r="AO29" s="21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ht="22.15" customHeight="1" thickBot="1">
      <c r="A30" s="99" t="s">
        <v>48</v>
      </c>
      <c r="B30" s="162" t="s">
        <v>22</v>
      </c>
      <c r="C30" s="132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5">
        <v>0</v>
      </c>
      <c r="K30" s="87">
        <f t="shared" si="12"/>
        <v>0</v>
      </c>
      <c r="L30" s="87">
        <f t="shared" si="16"/>
        <v>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9"/>
      <c r="W30" s="87">
        <f t="shared" si="13"/>
        <v>0</v>
      </c>
      <c r="X30" s="87">
        <f t="shared" si="14"/>
        <v>0</v>
      </c>
      <c r="Y30" s="136"/>
      <c r="Z30" s="137"/>
      <c r="AA30" s="137"/>
      <c r="AB30" s="137"/>
      <c r="AC30" s="36"/>
      <c r="AD30" s="33"/>
      <c r="AE30" s="39">
        <f t="shared" si="15"/>
        <v>0</v>
      </c>
      <c r="AF30" s="40">
        <f t="shared" si="17"/>
        <v>0</v>
      </c>
      <c r="AG30" s="39">
        <f t="shared" si="18"/>
        <v>0</v>
      </c>
      <c r="AH30" s="39">
        <f t="shared" si="19"/>
        <v>0</v>
      </c>
      <c r="AI30" s="138"/>
      <c r="AJ30" s="36"/>
      <c r="AK30" s="69"/>
      <c r="AL30" s="46"/>
      <c r="AM30" s="70">
        <v>0</v>
      </c>
      <c r="AN30" s="21"/>
      <c r="AO30" s="21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ht="21.6" customHeight="1" thickBot="1">
      <c r="A31" s="100" t="s">
        <v>34</v>
      </c>
      <c r="B31" s="162" t="s">
        <v>22</v>
      </c>
      <c r="C31" s="132">
        <v>1</v>
      </c>
      <c r="D31" s="133">
        <v>6</v>
      </c>
      <c r="E31" s="133">
        <v>1</v>
      </c>
      <c r="F31" s="133">
        <v>13</v>
      </c>
      <c r="G31" s="133">
        <v>1</v>
      </c>
      <c r="H31" s="133">
        <v>13</v>
      </c>
      <c r="I31" s="133">
        <v>1</v>
      </c>
      <c r="J31" s="135">
        <v>24</v>
      </c>
      <c r="K31" s="87">
        <f t="shared" ref="K31:K41" si="20">SUM(C31,E31,G31,I31)</f>
        <v>4</v>
      </c>
      <c r="L31" s="87">
        <f t="shared" si="16"/>
        <v>56</v>
      </c>
      <c r="M31" s="132">
        <v>1</v>
      </c>
      <c r="N31" s="133">
        <v>15</v>
      </c>
      <c r="O31" s="133">
        <v>1</v>
      </c>
      <c r="P31" s="133">
        <v>16</v>
      </c>
      <c r="Q31" s="133">
        <v>1</v>
      </c>
      <c r="R31" s="133">
        <v>18</v>
      </c>
      <c r="S31" s="133">
        <v>1</v>
      </c>
      <c r="T31" s="133">
        <v>12</v>
      </c>
      <c r="U31" s="133">
        <v>1</v>
      </c>
      <c r="V31" s="135">
        <v>21</v>
      </c>
      <c r="W31" s="87">
        <f t="shared" ref="W31:W41" si="21">SUM(M31,O31,Q31,S31,U31)</f>
        <v>5</v>
      </c>
      <c r="X31" s="87">
        <f t="shared" si="14"/>
        <v>82</v>
      </c>
      <c r="Y31" s="132">
        <v>1</v>
      </c>
      <c r="Z31" s="133">
        <v>18</v>
      </c>
      <c r="AA31" s="133">
        <v>1</v>
      </c>
      <c r="AB31" s="133">
        <v>21</v>
      </c>
      <c r="AC31" s="36"/>
      <c r="AD31" s="33"/>
      <c r="AE31" s="39">
        <f t="shared" si="15"/>
        <v>2</v>
      </c>
      <c r="AF31" s="40">
        <f t="shared" si="17"/>
        <v>39</v>
      </c>
      <c r="AG31" s="39">
        <f t="shared" si="18"/>
        <v>11</v>
      </c>
      <c r="AH31" s="39">
        <f t="shared" si="19"/>
        <v>177</v>
      </c>
      <c r="AI31" s="138"/>
      <c r="AJ31" s="36"/>
      <c r="AK31" s="45"/>
      <c r="AL31" s="46">
        <v>333</v>
      </c>
      <c r="AM31" s="70">
        <f t="shared" ref="AM31:AM39" si="22">ROUND(AH31/AG31,1)</f>
        <v>16.100000000000001</v>
      </c>
      <c r="AN31" s="21"/>
      <c r="AO31" s="21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ht="21.6" customHeight="1" thickBot="1">
      <c r="A32" s="101" t="s">
        <v>63</v>
      </c>
      <c r="B32" s="161" t="s">
        <v>22</v>
      </c>
      <c r="C32" s="132">
        <v>0</v>
      </c>
      <c r="D32" s="157">
        <v>0</v>
      </c>
      <c r="E32" s="133">
        <v>1</v>
      </c>
      <c r="F32" s="133">
        <v>7</v>
      </c>
      <c r="G32" s="133">
        <v>1</v>
      </c>
      <c r="H32" s="133">
        <v>5</v>
      </c>
      <c r="I32" s="133">
        <v>1</v>
      </c>
      <c r="J32" s="135">
        <v>8</v>
      </c>
      <c r="K32" s="87">
        <f t="shared" si="20"/>
        <v>3</v>
      </c>
      <c r="L32" s="87">
        <f t="shared" si="16"/>
        <v>20</v>
      </c>
      <c r="M32" s="132">
        <v>1</v>
      </c>
      <c r="N32" s="133">
        <v>5</v>
      </c>
      <c r="O32" s="133">
        <v>1</v>
      </c>
      <c r="P32" s="133">
        <v>9</v>
      </c>
      <c r="Q32" s="133">
        <v>1</v>
      </c>
      <c r="R32" s="133">
        <v>14</v>
      </c>
      <c r="S32" s="133">
        <v>1</v>
      </c>
      <c r="T32" s="133">
        <v>9</v>
      </c>
      <c r="U32" s="133">
        <v>1</v>
      </c>
      <c r="V32" s="135">
        <v>15</v>
      </c>
      <c r="W32" s="87">
        <f t="shared" si="21"/>
        <v>5</v>
      </c>
      <c r="X32" s="87">
        <f t="shared" si="14"/>
        <v>52</v>
      </c>
      <c r="Y32" s="136"/>
      <c r="Z32" s="137"/>
      <c r="AA32" s="137"/>
      <c r="AB32" s="137"/>
      <c r="AC32" s="36"/>
      <c r="AD32" s="33"/>
      <c r="AE32" s="39">
        <f t="shared" si="15"/>
        <v>0</v>
      </c>
      <c r="AF32" s="40">
        <f t="shared" si="17"/>
        <v>0</v>
      </c>
      <c r="AG32" s="39">
        <f t="shared" si="18"/>
        <v>8</v>
      </c>
      <c r="AH32" s="39">
        <f t="shared" si="19"/>
        <v>72</v>
      </c>
      <c r="AI32" s="138"/>
      <c r="AJ32" s="36"/>
      <c r="AK32" s="45"/>
      <c r="AL32" s="46"/>
      <c r="AM32" s="70">
        <f t="shared" si="22"/>
        <v>9</v>
      </c>
      <c r="AN32" s="21"/>
      <c r="AO32" s="21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ht="21.75" customHeight="1" thickBot="1">
      <c r="A33" s="100" t="s">
        <v>35</v>
      </c>
      <c r="B33" s="161" t="s">
        <v>22</v>
      </c>
      <c r="C33" s="132">
        <v>1</v>
      </c>
      <c r="D33" s="133">
        <v>7</v>
      </c>
      <c r="E33" s="133">
        <v>1</v>
      </c>
      <c r="F33" s="133">
        <v>11</v>
      </c>
      <c r="G33" s="133">
        <v>1</v>
      </c>
      <c r="H33" s="133">
        <v>6</v>
      </c>
      <c r="I33" s="133">
        <v>1</v>
      </c>
      <c r="J33" s="135">
        <v>8</v>
      </c>
      <c r="K33" s="87">
        <f t="shared" si="20"/>
        <v>4</v>
      </c>
      <c r="L33" s="87">
        <f t="shared" si="16"/>
        <v>32</v>
      </c>
      <c r="M33" s="132">
        <v>1</v>
      </c>
      <c r="N33" s="133">
        <v>11</v>
      </c>
      <c r="O33" s="133">
        <v>1</v>
      </c>
      <c r="P33" s="133">
        <v>12</v>
      </c>
      <c r="Q33" s="133">
        <v>1</v>
      </c>
      <c r="R33" s="133">
        <v>8</v>
      </c>
      <c r="S33" s="133">
        <v>1</v>
      </c>
      <c r="T33" s="133">
        <v>9</v>
      </c>
      <c r="U33" s="133">
        <v>1</v>
      </c>
      <c r="V33" s="135">
        <v>12</v>
      </c>
      <c r="W33" s="87">
        <f t="shared" si="21"/>
        <v>5</v>
      </c>
      <c r="X33" s="87">
        <f t="shared" si="14"/>
        <v>52</v>
      </c>
      <c r="Y33" s="136"/>
      <c r="Z33" s="137"/>
      <c r="AA33" s="137"/>
      <c r="AB33" s="137"/>
      <c r="AC33" s="36"/>
      <c r="AD33" s="33"/>
      <c r="AE33" s="39">
        <f t="shared" si="15"/>
        <v>0</v>
      </c>
      <c r="AF33" s="40">
        <f t="shared" si="17"/>
        <v>0</v>
      </c>
      <c r="AG33" s="39">
        <f t="shared" si="18"/>
        <v>9</v>
      </c>
      <c r="AH33" s="39">
        <f t="shared" si="19"/>
        <v>84</v>
      </c>
      <c r="AI33" s="138"/>
      <c r="AJ33" s="36"/>
      <c r="AK33" s="45"/>
      <c r="AL33" s="46"/>
      <c r="AM33" s="70">
        <f t="shared" si="22"/>
        <v>9.3000000000000007</v>
      </c>
      <c r="AN33" s="21"/>
      <c r="AO33" s="21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ht="21.75" customHeight="1" thickBot="1">
      <c r="A34" s="102" t="s">
        <v>36</v>
      </c>
      <c r="B34" s="162" t="s">
        <v>22</v>
      </c>
      <c r="C34" s="132">
        <v>2</v>
      </c>
      <c r="D34" s="133">
        <v>44</v>
      </c>
      <c r="E34" s="133">
        <v>3</v>
      </c>
      <c r="F34" s="133">
        <v>70</v>
      </c>
      <c r="G34" s="133">
        <v>2</v>
      </c>
      <c r="H34" s="133">
        <v>61</v>
      </c>
      <c r="I34" s="133">
        <v>2</v>
      </c>
      <c r="J34" s="135">
        <v>71</v>
      </c>
      <c r="K34" s="87">
        <f t="shared" si="20"/>
        <v>9</v>
      </c>
      <c r="L34" s="87">
        <f t="shared" ref="L34:L41" si="23">SUM(D34,F34,H34,J34)</f>
        <v>246</v>
      </c>
      <c r="M34" s="132">
        <v>2</v>
      </c>
      <c r="N34" s="133">
        <v>66</v>
      </c>
      <c r="O34" s="133">
        <v>4</v>
      </c>
      <c r="P34" s="133">
        <v>104</v>
      </c>
      <c r="Q34" s="133">
        <v>4</v>
      </c>
      <c r="R34" s="133">
        <v>104</v>
      </c>
      <c r="S34" s="133">
        <v>4</v>
      </c>
      <c r="T34" s="133">
        <v>105</v>
      </c>
      <c r="U34" s="133">
        <v>4</v>
      </c>
      <c r="V34" s="135">
        <v>107</v>
      </c>
      <c r="W34" s="87">
        <f t="shared" si="21"/>
        <v>18</v>
      </c>
      <c r="X34" s="87">
        <f t="shared" ref="X34:X41" si="24">SUM(N34,P34,R34,T34,V34)</f>
        <v>486</v>
      </c>
      <c r="Y34" s="132">
        <v>2</v>
      </c>
      <c r="Z34" s="133">
        <v>62</v>
      </c>
      <c r="AA34" s="133">
        <v>3</v>
      </c>
      <c r="AB34" s="133">
        <v>79</v>
      </c>
      <c r="AC34" s="36"/>
      <c r="AD34" s="33"/>
      <c r="AE34" s="39">
        <f t="shared" si="15"/>
        <v>5</v>
      </c>
      <c r="AF34" s="40">
        <f t="shared" si="17"/>
        <v>141</v>
      </c>
      <c r="AG34" s="39">
        <f t="shared" si="18"/>
        <v>32</v>
      </c>
      <c r="AH34" s="39">
        <f t="shared" si="19"/>
        <v>873</v>
      </c>
      <c r="AI34" s="138"/>
      <c r="AJ34" s="36"/>
      <c r="AK34" s="45"/>
      <c r="AL34" s="46">
        <v>965</v>
      </c>
      <c r="AM34" s="48">
        <f t="shared" si="22"/>
        <v>27.3</v>
      </c>
      <c r="AN34" s="21"/>
      <c r="AO34" s="21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ht="21.75" customHeight="1" thickBot="1">
      <c r="A35" s="102" t="s">
        <v>37</v>
      </c>
      <c r="B35" s="162" t="s">
        <v>22</v>
      </c>
      <c r="C35" s="132">
        <v>0</v>
      </c>
      <c r="D35" s="133">
        <v>0</v>
      </c>
      <c r="E35" s="133">
        <v>0</v>
      </c>
      <c r="F35" s="133">
        <v>0</v>
      </c>
      <c r="G35" s="133">
        <v>1</v>
      </c>
      <c r="H35" s="133">
        <v>6</v>
      </c>
      <c r="I35" s="133">
        <v>1</v>
      </c>
      <c r="J35" s="135">
        <v>3</v>
      </c>
      <c r="K35" s="87">
        <f t="shared" si="20"/>
        <v>2</v>
      </c>
      <c r="L35" s="87">
        <f t="shared" si="23"/>
        <v>9</v>
      </c>
      <c r="M35" s="136"/>
      <c r="N35" s="137"/>
      <c r="O35" s="137"/>
      <c r="P35" s="137"/>
      <c r="Q35" s="137"/>
      <c r="R35" s="137"/>
      <c r="S35" s="137"/>
      <c r="T35" s="137"/>
      <c r="U35" s="137"/>
      <c r="V35" s="139"/>
      <c r="W35" s="87">
        <f t="shared" si="21"/>
        <v>0</v>
      </c>
      <c r="X35" s="87">
        <f t="shared" si="24"/>
        <v>0</v>
      </c>
      <c r="Y35" s="136"/>
      <c r="Z35" s="137"/>
      <c r="AA35" s="137"/>
      <c r="AB35" s="137"/>
      <c r="AC35" s="36"/>
      <c r="AD35" s="33"/>
      <c r="AE35" s="39">
        <f t="shared" si="15"/>
        <v>0</v>
      </c>
      <c r="AF35" s="40">
        <f t="shared" si="17"/>
        <v>0</v>
      </c>
      <c r="AG35" s="39">
        <f t="shared" si="18"/>
        <v>2</v>
      </c>
      <c r="AH35" s="39">
        <f t="shared" si="19"/>
        <v>9</v>
      </c>
      <c r="AI35" s="138"/>
      <c r="AJ35" s="36"/>
      <c r="AK35" s="45"/>
      <c r="AL35" s="46"/>
      <c r="AM35" s="48">
        <f t="shared" si="22"/>
        <v>4.5</v>
      </c>
      <c r="AN35" s="21"/>
      <c r="AO35" s="21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ht="21.75" customHeight="1" thickBot="1">
      <c r="A36" s="102" t="s">
        <v>64</v>
      </c>
      <c r="B36" s="163" t="s">
        <v>22</v>
      </c>
      <c r="C36" s="132">
        <v>0</v>
      </c>
      <c r="D36" s="133">
        <v>0</v>
      </c>
      <c r="E36" s="133">
        <v>1</v>
      </c>
      <c r="F36" s="133">
        <v>3</v>
      </c>
      <c r="G36" s="133">
        <v>0</v>
      </c>
      <c r="H36" s="133">
        <v>0</v>
      </c>
      <c r="I36" s="133">
        <v>1</v>
      </c>
      <c r="J36" s="135">
        <v>7</v>
      </c>
      <c r="K36" s="87">
        <f t="shared" si="20"/>
        <v>2</v>
      </c>
      <c r="L36" s="87">
        <f t="shared" si="23"/>
        <v>10</v>
      </c>
      <c r="M36" s="132">
        <v>0</v>
      </c>
      <c r="N36" s="133">
        <v>0</v>
      </c>
      <c r="O36" s="133">
        <v>1</v>
      </c>
      <c r="P36" s="133">
        <v>6</v>
      </c>
      <c r="Q36" s="133">
        <v>1</v>
      </c>
      <c r="R36" s="133">
        <v>7</v>
      </c>
      <c r="S36" s="133">
        <v>1</v>
      </c>
      <c r="T36" s="133">
        <v>7</v>
      </c>
      <c r="U36" s="133">
        <v>1</v>
      </c>
      <c r="V36" s="135">
        <v>8</v>
      </c>
      <c r="W36" s="87">
        <f t="shared" si="21"/>
        <v>4</v>
      </c>
      <c r="X36" s="87">
        <f t="shared" si="24"/>
        <v>28</v>
      </c>
      <c r="Y36" s="136"/>
      <c r="Z36" s="137"/>
      <c r="AA36" s="137"/>
      <c r="AB36" s="137"/>
      <c r="AC36" s="36"/>
      <c r="AD36" s="33"/>
      <c r="AE36" s="39">
        <f t="shared" si="15"/>
        <v>0</v>
      </c>
      <c r="AF36" s="40">
        <f t="shared" si="17"/>
        <v>0</v>
      </c>
      <c r="AG36" s="39">
        <f t="shared" si="18"/>
        <v>6</v>
      </c>
      <c r="AH36" s="39">
        <f t="shared" si="19"/>
        <v>38</v>
      </c>
      <c r="AI36" s="138"/>
      <c r="AJ36" s="36"/>
      <c r="AK36" s="45"/>
      <c r="AL36" s="51"/>
      <c r="AM36" s="48">
        <f t="shared" si="22"/>
        <v>6.3</v>
      </c>
      <c r="AN36" s="21"/>
      <c r="AO36" s="21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ht="21.75" customHeight="1" thickBot="1">
      <c r="A37" s="102" t="s">
        <v>38</v>
      </c>
      <c r="B37" s="163" t="s">
        <v>22</v>
      </c>
      <c r="C37" s="132">
        <v>1</v>
      </c>
      <c r="D37" s="133">
        <v>6</v>
      </c>
      <c r="E37" s="133">
        <v>0</v>
      </c>
      <c r="F37" s="133">
        <v>0</v>
      </c>
      <c r="G37" s="133">
        <v>1</v>
      </c>
      <c r="H37" s="133">
        <v>11</v>
      </c>
      <c r="I37" s="133">
        <v>0</v>
      </c>
      <c r="J37" s="135">
        <v>0</v>
      </c>
      <c r="K37" s="87">
        <f t="shared" si="20"/>
        <v>2</v>
      </c>
      <c r="L37" s="87">
        <f t="shared" si="23"/>
        <v>17</v>
      </c>
      <c r="M37" s="136"/>
      <c r="N37" s="137"/>
      <c r="O37" s="137"/>
      <c r="P37" s="137"/>
      <c r="Q37" s="137"/>
      <c r="R37" s="137"/>
      <c r="S37" s="137"/>
      <c r="T37" s="137"/>
      <c r="U37" s="137"/>
      <c r="V37" s="139"/>
      <c r="W37" s="87">
        <f t="shared" si="21"/>
        <v>0</v>
      </c>
      <c r="X37" s="87">
        <f t="shared" si="24"/>
        <v>0</v>
      </c>
      <c r="Y37" s="136"/>
      <c r="Z37" s="137"/>
      <c r="AA37" s="137"/>
      <c r="AB37" s="137"/>
      <c r="AC37" s="36"/>
      <c r="AD37" s="33"/>
      <c r="AE37" s="39">
        <f t="shared" si="15"/>
        <v>0</v>
      </c>
      <c r="AF37" s="40">
        <f t="shared" si="17"/>
        <v>0</v>
      </c>
      <c r="AG37" s="39">
        <f t="shared" si="18"/>
        <v>2</v>
      </c>
      <c r="AH37" s="39">
        <f t="shared" si="19"/>
        <v>17</v>
      </c>
      <c r="AI37" s="138"/>
      <c r="AJ37" s="36"/>
      <c r="AK37" s="45"/>
      <c r="AL37" s="51"/>
      <c r="AM37" s="48">
        <f t="shared" si="22"/>
        <v>8.5</v>
      </c>
      <c r="AN37" s="21"/>
      <c r="AO37" s="21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ht="21.75" customHeight="1" thickBot="1">
      <c r="A38" s="98" t="s">
        <v>39</v>
      </c>
      <c r="B38" s="163" t="s">
        <v>22</v>
      </c>
      <c r="C38" s="132">
        <v>0</v>
      </c>
      <c r="D38" s="133">
        <v>0</v>
      </c>
      <c r="E38" s="133">
        <v>1</v>
      </c>
      <c r="F38" s="133">
        <v>6</v>
      </c>
      <c r="G38" s="133">
        <v>0</v>
      </c>
      <c r="H38" s="133">
        <v>0</v>
      </c>
      <c r="I38" s="133">
        <v>1</v>
      </c>
      <c r="J38" s="135">
        <v>8</v>
      </c>
      <c r="K38" s="87">
        <f t="shared" si="20"/>
        <v>2</v>
      </c>
      <c r="L38" s="87">
        <f t="shared" si="23"/>
        <v>14</v>
      </c>
      <c r="M38" s="136"/>
      <c r="N38" s="137"/>
      <c r="O38" s="137"/>
      <c r="P38" s="137"/>
      <c r="Q38" s="137"/>
      <c r="R38" s="137"/>
      <c r="S38" s="137"/>
      <c r="T38" s="137"/>
      <c r="U38" s="137"/>
      <c r="V38" s="139"/>
      <c r="W38" s="96">
        <f t="shared" si="21"/>
        <v>0</v>
      </c>
      <c r="X38" s="87">
        <f t="shared" si="24"/>
        <v>0</v>
      </c>
      <c r="Y38" s="136"/>
      <c r="Z38" s="137"/>
      <c r="AA38" s="137"/>
      <c r="AB38" s="137"/>
      <c r="AC38" s="37"/>
      <c r="AD38" s="34"/>
      <c r="AE38" s="39">
        <f t="shared" si="15"/>
        <v>0</v>
      </c>
      <c r="AF38" s="40">
        <f t="shared" si="17"/>
        <v>0</v>
      </c>
      <c r="AG38" s="39">
        <f t="shared" si="18"/>
        <v>2</v>
      </c>
      <c r="AH38" s="39">
        <f t="shared" si="19"/>
        <v>14</v>
      </c>
      <c r="AI38" s="138"/>
      <c r="AJ38" s="36"/>
      <c r="AK38" s="45"/>
      <c r="AL38" s="52"/>
      <c r="AM38" s="48">
        <f t="shared" si="22"/>
        <v>7</v>
      </c>
      <c r="AN38" s="21"/>
      <c r="AO38" s="21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ht="21.75" customHeight="1" thickBot="1">
      <c r="A39" s="100" t="s">
        <v>40</v>
      </c>
      <c r="B39" s="160" t="s">
        <v>22</v>
      </c>
      <c r="C39" s="132">
        <v>0</v>
      </c>
      <c r="D39" s="133">
        <v>0</v>
      </c>
      <c r="E39" s="133">
        <v>0</v>
      </c>
      <c r="F39" s="133">
        <v>0</v>
      </c>
      <c r="G39" s="133">
        <v>1</v>
      </c>
      <c r="H39" s="133">
        <v>8</v>
      </c>
      <c r="I39" s="133">
        <v>1</v>
      </c>
      <c r="J39" s="135">
        <v>6</v>
      </c>
      <c r="K39" s="96">
        <f t="shared" si="20"/>
        <v>2</v>
      </c>
      <c r="L39" s="96">
        <f t="shared" si="23"/>
        <v>14</v>
      </c>
      <c r="M39" s="136"/>
      <c r="N39" s="137"/>
      <c r="O39" s="137"/>
      <c r="P39" s="137"/>
      <c r="Q39" s="137"/>
      <c r="R39" s="137"/>
      <c r="S39" s="137"/>
      <c r="T39" s="137"/>
      <c r="U39" s="137"/>
      <c r="V39" s="139"/>
      <c r="W39" s="53">
        <f t="shared" si="21"/>
        <v>0</v>
      </c>
      <c r="X39" s="96">
        <f t="shared" si="24"/>
        <v>0</v>
      </c>
      <c r="Y39" s="136"/>
      <c r="Z39" s="137"/>
      <c r="AA39" s="137"/>
      <c r="AB39" s="137"/>
      <c r="AC39" s="54"/>
      <c r="AD39" s="55"/>
      <c r="AE39" s="39">
        <f t="shared" si="15"/>
        <v>0</v>
      </c>
      <c r="AF39" s="40">
        <f t="shared" si="17"/>
        <v>0</v>
      </c>
      <c r="AG39" s="39">
        <f t="shared" si="18"/>
        <v>2</v>
      </c>
      <c r="AH39" s="39">
        <f t="shared" si="19"/>
        <v>14</v>
      </c>
      <c r="AI39" s="138"/>
      <c r="AJ39" s="49"/>
      <c r="AK39" s="50"/>
      <c r="AL39" s="56"/>
      <c r="AM39" s="48">
        <f t="shared" si="22"/>
        <v>7</v>
      </c>
      <c r="AN39" s="21"/>
      <c r="AO39" s="21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ht="21.75" customHeight="1" thickBot="1">
      <c r="A40" s="103" t="s">
        <v>53</v>
      </c>
      <c r="B40" s="164" t="s">
        <v>22</v>
      </c>
      <c r="C40" s="132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5">
        <v>0</v>
      </c>
      <c r="K40" s="96">
        <f t="shared" si="20"/>
        <v>0</v>
      </c>
      <c r="L40" s="96">
        <f t="shared" si="23"/>
        <v>0</v>
      </c>
      <c r="M40" s="136"/>
      <c r="N40" s="137"/>
      <c r="O40" s="137"/>
      <c r="P40" s="137"/>
      <c r="Q40" s="137"/>
      <c r="R40" s="137"/>
      <c r="S40" s="137"/>
      <c r="T40" s="137"/>
      <c r="U40" s="137"/>
      <c r="V40" s="139"/>
      <c r="W40" s="53">
        <f t="shared" si="21"/>
        <v>0</v>
      </c>
      <c r="X40" s="53">
        <f t="shared" si="24"/>
        <v>0</v>
      </c>
      <c r="Y40" s="136"/>
      <c r="Z40" s="137"/>
      <c r="AA40" s="137"/>
      <c r="AB40" s="137"/>
      <c r="AC40" s="57"/>
      <c r="AD40" s="58"/>
      <c r="AE40" s="39">
        <f t="shared" si="15"/>
        <v>0</v>
      </c>
      <c r="AF40" s="40">
        <f t="shared" si="17"/>
        <v>0</v>
      </c>
      <c r="AG40" s="39">
        <f t="shared" si="18"/>
        <v>0</v>
      </c>
      <c r="AH40" s="39">
        <f t="shared" si="19"/>
        <v>0</v>
      </c>
      <c r="AI40" s="138"/>
      <c r="AJ40" s="59"/>
      <c r="AK40" s="60"/>
      <c r="AL40" s="52"/>
      <c r="AM40" s="48">
        <v>0</v>
      </c>
      <c r="AN40" s="21"/>
      <c r="AO40" s="21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21.75" customHeight="1" thickBot="1">
      <c r="A41" s="103" t="s">
        <v>41</v>
      </c>
      <c r="B41" s="164" t="s">
        <v>22</v>
      </c>
      <c r="C41" s="132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5">
        <v>0</v>
      </c>
      <c r="K41" s="96">
        <f t="shared" si="20"/>
        <v>0</v>
      </c>
      <c r="L41" s="96">
        <f t="shared" si="23"/>
        <v>0</v>
      </c>
      <c r="M41" s="136"/>
      <c r="N41" s="137"/>
      <c r="O41" s="137"/>
      <c r="P41" s="137"/>
      <c r="Q41" s="137"/>
      <c r="R41" s="137"/>
      <c r="S41" s="137"/>
      <c r="T41" s="137"/>
      <c r="U41" s="137"/>
      <c r="V41" s="139"/>
      <c r="W41" s="53">
        <f t="shared" si="21"/>
        <v>0</v>
      </c>
      <c r="X41" s="120">
        <f t="shared" si="24"/>
        <v>0</v>
      </c>
      <c r="Y41" s="136"/>
      <c r="Z41" s="137"/>
      <c r="AA41" s="137"/>
      <c r="AB41" s="137"/>
      <c r="AC41" s="54"/>
      <c r="AD41" s="55"/>
      <c r="AE41" s="39">
        <f t="shared" si="15"/>
        <v>0</v>
      </c>
      <c r="AF41" s="40">
        <f t="shared" si="17"/>
        <v>0</v>
      </c>
      <c r="AG41" s="39">
        <f t="shared" si="18"/>
        <v>0</v>
      </c>
      <c r="AH41" s="39">
        <f t="shared" si="19"/>
        <v>0</v>
      </c>
      <c r="AI41" s="158"/>
      <c r="AJ41" s="61"/>
      <c r="AK41" s="62"/>
      <c r="AL41" s="63"/>
      <c r="AM41" s="64">
        <v>0</v>
      </c>
      <c r="AN41" s="21"/>
      <c r="AO41" s="21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ht="21.75" customHeight="1" thickBot="1">
      <c r="A42" s="104" t="s">
        <v>49</v>
      </c>
      <c r="B42" s="164" t="s">
        <v>22</v>
      </c>
      <c r="C42" s="132">
        <v>1</v>
      </c>
      <c r="D42" s="133">
        <v>5</v>
      </c>
      <c r="E42" s="133">
        <v>1</v>
      </c>
      <c r="F42" s="133">
        <v>9</v>
      </c>
      <c r="G42" s="133">
        <v>1</v>
      </c>
      <c r="H42" s="133">
        <v>5</v>
      </c>
      <c r="I42" s="133">
        <v>1</v>
      </c>
      <c r="J42" s="135">
        <v>7</v>
      </c>
      <c r="K42" s="87">
        <f t="shared" si="12"/>
        <v>4</v>
      </c>
      <c r="L42" s="87">
        <f t="shared" si="16"/>
        <v>26</v>
      </c>
      <c r="M42" s="132">
        <v>1</v>
      </c>
      <c r="N42" s="133">
        <v>14</v>
      </c>
      <c r="O42" s="133">
        <v>1</v>
      </c>
      <c r="P42" s="133">
        <v>5</v>
      </c>
      <c r="Q42" s="133">
        <v>1</v>
      </c>
      <c r="R42" s="133">
        <v>20</v>
      </c>
      <c r="S42" s="133">
        <v>1</v>
      </c>
      <c r="T42" s="133">
        <v>8</v>
      </c>
      <c r="U42" s="133">
        <v>1</v>
      </c>
      <c r="V42" s="135">
        <v>18</v>
      </c>
      <c r="W42" s="87">
        <f t="shared" si="13"/>
        <v>5</v>
      </c>
      <c r="X42" s="87">
        <f t="shared" si="14"/>
        <v>65</v>
      </c>
      <c r="Y42" s="132">
        <v>1</v>
      </c>
      <c r="Z42" s="133">
        <v>26</v>
      </c>
      <c r="AA42" s="133">
        <v>1</v>
      </c>
      <c r="AB42" s="133">
        <v>27</v>
      </c>
      <c r="AC42" s="36"/>
      <c r="AD42" s="33"/>
      <c r="AE42" s="39">
        <f t="shared" si="15"/>
        <v>2</v>
      </c>
      <c r="AF42" s="40">
        <f t="shared" si="17"/>
        <v>53</v>
      </c>
      <c r="AG42" s="39">
        <f t="shared" si="18"/>
        <v>11</v>
      </c>
      <c r="AH42" s="39">
        <f t="shared" si="19"/>
        <v>144</v>
      </c>
      <c r="AI42" s="138"/>
      <c r="AJ42" s="36"/>
      <c r="AK42" s="69"/>
      <c r="AL42" s="46">
        <v>227</v>
      </c>
      <c r="AM42" s="70">
        <f>ROUND(AH42/AG42,1)</f>
        <v>13.1</v>
      </c>
      <c r="AN42" s="21"/>
      <c r="AO42" s="21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ht="21.75" customHeight="1" thickBot="1">
      <c r="A43" s="97" t="s">
        <v>54</v>
      </c>
      <c r="B43" s="160" t="s">
        <v>22</v>
      </c>
      <c r="C43" s="132">
        <v>1</v>
      </c>
      <c r="D43" s="133">
        <v>8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159">
        <v>0</v>
      </c>
      <c r="K43" s="87">
        <f t="shared" si="12"/>
        <v>1</v>
      </c>
      <c r="L43" s="87">
        <f t="shared" si="16"/>
        <v>8</v>
      </c>
      <c r="M43" s="136"/>
      <c r="N43" s="137"/>
      <c r="O43" s="137"/>
      <c r="P43" s="137"/>
      <c r="Q43" s="137"/>
      <c r="R43" s="137"/>
      <c r="S43" s="137"/>
      <c r="T43" s="137"/>
      <c r="U43" s="137"/>
      <c r="V43" s="139"/>
      <c r="W43" s="87">
        <f t="shared" si="13"/>
        <v>0</v>
      </c>
      <c r="X43" s="87">
        <f t="shared" si="14"/>
        <v>0</v>
      </c>
      <c r="Y43" s="136"/>
      <c r="Z43" s="137"/>
      <c r="AA43" s="137"/>
      <c r="AB43" s="137"/>
      <c r="AC43" s="36"/>
      <c r="AD43" s="33"/>
      <c r="AE43" s="39">
        <f t="shared" si="15"/>
        <v>0</v>
      </c>
      <c r="AF43" s="40">
        <f t="shared" si="17"/>
        <v>0</v>
      </c>
      <c r="AG43" s="39">
        <f t="shared" si="18"/>
        <v>1</v>
      </c>
      <c r="AH43" s="39">
        <f t="shared" si="19"/>
        <v>8</v>
      </c>
      <c r="AI43" s="138"/>
      <c r="AJ43" s="36"/>
      <c r="AK43" s="69"/>
      <c r="AL43" s="46"/>
      <c r="AM43" s="70">
        <f>ROUND(AH43/AG43,1)</f>
        <v>8</v>
      </c>
      <c r="AN43" s="21"/>
      <c r="AO43" s="21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ht="21.75" customHeight="1" thickBot="1">
      <c r="A44" s="97" t="s">
        <v>55</v>
      </c>
      <c r="B44" s="161" t="s">
        <v>22</v>
      </c>
      <c r="C44" s="132">
        <v>0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5">
        <v>0</v>
      </c>
      <c r="K44" s="87">
        <f t="shared" si="12"/>
        <v>0</v>
      </c>
      <c r="L44" s="87">
        <f t="shared" si="16"/>
        <v>0</v>
      </c>
      <c r="M44" s="132">
        <v>0</v>
      </c>
      <c r="N44" s="133">
        <v>0</v>
      </c>
      <c r="O44" s="133">
        <v>1</v>
      </c>
      <c r="P44" s="133">
        <v>5</v>
      </c>
      <c r="Q44" s="133">
        <v>1</v>
      </c>
      <c r="R44" s="133">
        <v>5</v>
      </c>
      <c r="S44" s="133">
        <v>1</v>
      </c>
      <c r="T44" s="133">
        <v>5</v>
      </c>
      <c r="U44" s="133">
        <v>1</v>
      </c>
      <c r="V44" s="135">
        <v>6</v>
      </c>
      <c r="W44" s="87">
        <f t="shared" si="13"/>
        <v>4</v>
      </c>
      <c r="X44" s="87">
        <f t="shared" si="14"/>
        <v>21</v>
      </c>
      <c r="Y44" s="136"/>
      <c r="Z44" s="137"/>
      <c r="AA44" s="137"/>
      <c r="AB44" s="137"/>
      <c r="AC44" s="36"/>
      <c r="AD44" s="33"/>
      <c r="AE44" s="39">
        <f t="shared" si="15"/>
        <v>0</v>
      </c>
      <c r="AF44" s="40">
        <f t="shared" si="17"/>
        <v>0</v>
      </c>
      <c r="AG44" s="39">
        <f t="shared" si="18"/>
        <v>4</v>
      </c>
      <c r="AH44" s="39">
        <f t="shared" si="19"/>
        <v>21</v>
      </c>
      <c r="AI44" s="138"/>
      <c r="AJ44" s="36"/>
      <c r="AK44" s="69"/>
      <c r="AL44" s="46"/>
      <c r="AM44" s="70">
        <f>ROUND(AH44/AG44,1)</f>
        <v>5.3</v>
      </c>
      <c r="AN44" s="21"/>
      <c r="AO44" s="21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ht="21.75" customHeight="1" thickBot="1">
      <c r="A45" s="97" t="s">
        <v>65</v>
      </c>
      <c r="B45" s="161" t="s">
        <v>22</v>
      </c>
      <c r="C45" s="132">
        <v>1</v>
      </c>
      <c r="D45" s="133">
        <v>5</v>
      </c>
      <c r="E45" s="133">
        <v>1</v>
      </c>
      <c r="F45" s="133">
        <v>5</v>
      </c>
      <c r="G45" s="133">
        <v>1</v>
      </c>
      <c r="H45" s="133">
        <v>6</v>
      </c>
      <c r="I45" s="133">
        <v>1</v>
      </c>
      <c r="J45" s="135">
        <v>5</v>
      </c>
      <c r="K45" s="87">
        <f t="shared" si="12"/>
        <v>4</v>
      </c>
      <c r="L45" s="87">
        <f t="shared" si="16"/>
        <v>21</v>
      </c>
      <c r="M45" s="132">
        <v>1</v>
      </c>
      <c r="N45" s="133">
        <v>7</v>
      </c>
      <c r="O45" s="133">
        <v>1</v>
      </c>
      <c r="P45" s="133">
        <v>6</v>
      </c>
      <c r="Q45" s="133">
        <v>1</v>
      </c>
      <c r="R45" s="133">
        <v>9</v>
      </c>
      <c r="S45" s="133">
        <v>1</v>
      </c>
      <c r="T45" s="133">
        <v>5</v>
      </c>
      <c r="U45" s="133">
        <v>1</v>
      </c>
      <c r="V45" s="135">
        <v>6</v>
      </c>
      <c r="W45" s="87">
        <f t="shared" si="13"/>
        <v>5</v>
      </c>
      <c r="X45" s="87">
        <f t="shared" si="14"/>
        <v>33</v>
      </c>
      <c r="Y45" s="136"/>
      <c r="Z45" s="137"/>
      <c r="AA45" s="137"/>
      <c r="AB45" s="137"/>
      <c r="AC45" s="36"/>
      <c r="AD45" s="33"/>
      <c r="AE45" s="39">
        <f>SUM(Y45,AA45,AC45)</f>
        <v>0</v>
      </c>
      <c r="AF45" s="40">
        <f>SUM(Z45,AB45,AD45)</f>
        <v>0</v>
      </c>
      <c r="AG45" s="39">
        <f>K45+W45+AE45</f>
        <v>9</v>
      </c>
      <c r="AH45" s="39">
        <f>L45+X45+AF45</f>
        <v>54</v>
      </c>
      <c r="AI45" s="138"/>
      <c r="AJ45" s="36"/>
      <c r="AK45" s="69"/>
      <c r="AL45" s="46"/>
      <c r="AM45" s="70">
        <f>ROUND(AH45/AG45,1)</f>
        <v>6</v>
      </c>
      <c r="AN45" s="21"/>
      <c r="AO45" s="21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ht="21.6" customHeight="1" thickBot="1">
      <c r="A46" s="97" t="s">
        <v>50</v>
      </c>
      <c r="B46" s="165" t="s">
        <v>22</v>
      </c>
      <c r="C46" s="132">
        <v>1</v>
      </c>
      <c r="D46" s="133">
        <v>6</v>
      </c>
      <c r="E46" s="166">
        <v>0</v>
      </c>
      <c r="F46" s="166">
        <v>0</v>
      </c>
      <c r="G46" s="133">
        <v>1</v>
      </c>
      <c r="H46" s="133">
        <v>5</v>
      </c>
      <c r="I46" s="133">
        <v>1</v>
      </c>
      <c r="J46" s="135">
        <v>5</v>
      </c>
      <c r="K46" s="88">
        <f t="shared" si="12"/>
        <v>3</v>
      </c>
      <c r="L46" s="87">
        <f t="shared" si="16"/>
        <v>16</v>
      </c>
      <c r="M46" s="132">
        <v>1</v>
      </c>
      <c r="N46" s="133">
        <v>9</v>
      </c>
      <c r="O46" s="133">
        <v>1</v>
      </c>
      <c r="P46" s="133">
        <v>14</v>
      </c>
      <c r="Q46" s="133">
        <v>1</v>
      </c>
      <c r="R46" s="133">
        <v>6</v>
      </c>
      <c r="S46" s="133">
        <v>1</v>
      </c>
      <c r="T46" s="133">
        <v>13</v>
      </c>
      <c r="U46" s="133">
        <v>1</v>
      </c>
      <c r="V46" s="135">
        <v>8</v>
      </c>
      <c r="W46" s="87">
        <f t="shared" si="13"/>
        <v>5</v>
      </c>
      <c r="X46" s="87">
        <f t="shared" si="14"/>
        <v>50</v>
      </c>
      <c r="Y46" s="132">
        <v>1</v>
      </c>
      <c r="Z46" s="133">
        <v>16</v>
      </c>
      <c r="AA46" s="133">
        <v>1</v>
      </c>
      <c r="AB46" s="133">
        <v>17</v>
      </c>
      <c r="AC46" s="36"/>
      <c r="AD46" s="33"/>
      <c r="AE46" s="39">
        <f t="shared" si="15"/>
        <v>2</v>
      </c>
      <c r="AF46" s="40">
        <f t="shared" si="17"/>
        <v>33</v>
      </c>
      <c r="AG46" s="39">
        <f t="shared" si="18"/>
        <v>10</v>
      </c>
      <c r="AH46" s="39">
        <f t="shared" si="19"/>
        <v>99</v>
      </c>
      <c r="AI46" s="138"/>
      <c r="AJ46" s="36"/>
      <c r="AK46" s="69"/>
      <c r="AL46" s="46"/>
      <c r="AM46" s="70">
        <f>ROUND(AH46/AG46,1)</f>
        <v>9.9</v>
      </c>
      <c r="AN46" s="21"/>
      <c r="AO46" s="21"/>
    </row>
    <row r="47" spans="1:256" ht="21.75" customHeight="1" thickBot="1">
      <c r="A47" s="84" t="s">
        <v>51</v>
      </c>
      <c r="B47" s="105" t="s">
        <v>22</v>
      </c>
      <c r="C47" s="174">
        <v>0</v>
      </c>
      <c r="D47" s="175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6">
        <v>0</v>
      </c>
      <c r="K47" s="90">
        <f t="shared" si="12"/>
        <v>0</v>
      </c>
      <c r="L47" s="88">
        <f t="shared" si="16"/>
        <v>0</v>
      </c>
      <c r="M47" s="174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6">
        <v>0</v>
      </c>
      <c r="W47" s="88">
        <f t="shared" si="13"/>
        <v>0</v>
      </c>
      <c r="X47" s="88">
        <f t="shared" si="14"/>
        <v>0</v>
      </c>
      <c r="Y47" s="38"/>
      <c r="Z47" s="35"/>
      <c r="AA47" s="38"/>
      <c r="AB47" s="38"/>
      <c r="AC47" s="49"/>
      <c r="AD47" s="71"/>
      <c r="AE47" s="39">
        <f t="shared" si="15"/>
        <v>0</v>
      </c>
      <c r="AF47" s="40">
        <f t="shared" si="17"/>
        <v>0</v>
      </c>
      <c r="AG47" s="39">
        <f t="shared" si="18"/>
        <v>0</v>
      </c>
      <c r="AH47" s="39">
        <f t="shared" si="19"/>
        <v>0</v>
      </c>
      <c r="AI47" s="158"/>
      <c r="AJ47" s="49"/>
      <c r="AK47" s="72"/>
      <c r="AL47" s="51"/>
      <c r="AM47" s="73">
        <v>0</v>
      </c>
      <c r="AN47" s="21"/>
      <c r="AO47" s="21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78" customFormat="1" ht="26.25" customHeight="1" thickBot="1">
      <c r="A48" s="74" t="s">
        <v>42</v>
      </c>
      <c r="B48" s="75">
        <v>10</v>
      </c>
      <c r="C48" s="65">
        <f>SUM(C25:C47)</f>
        <v>12</v>
      </c>
      <c r="D48" s="65">
        <f>SUM(D25:D47)</f>
        <v>128</v>
      </c>
      <c r="E48" s="65">
        <f t="shared" ref="E48:J48" si="25">SUM(E25:E47)</f>
        <v>14</v>
      </c>
      <c r="F48" s="65">
        <f t="shared" si="25"/>
        <v>179</v>
      </c>
      <c r="G48" s="65">
        <f t="shared" si="25"/>
        <v>14</v>
      </c>
      <c r="H48" s="65">
        <f t="shared" si="25"/>
        <v>174</v>
      </c>
      <c r="I48" s="65">
        <f t="shared" si="25"/>
        <v>16</v>
      </c>
      <c r="J48" s="65">
        <f t="shared" si="25"/>
        <v>226</v>
      </c>
      <c r="K48" s="65">
        <f t="shared" ref="K48:AL48" si="26">SUM(K25:K47)</f>
        <v>56</v>
      </c>
      <c r="L48" s="85">
        <f t="shared" si="26"/>
        <v>707</v>
      </c>
      <c r="M48" s="65">
        <f t="shared" si="26"/>
        <v>12</v>
      </c>
      <c r="N48" s="65">
        <f t="shared" si="26"/>
        <v>185</v>
      </c>
      <c r="O48" s="65">
        <f t="shared" si="26"/>
        <v>15</v>
      </c>
      <c r="P48" s="65">
        <f t="shared" si="26"/>
        <v>235</v>
      </c>
      <c r="Q48" s="65">
        <f t="shared" si="26"/>
        <v>15</v>
      </c>
      <c r="R48" s="65">
        <f t="shared" si="26"/>
        <v>250</v>
      </c>
      <c r="S48" s="65">
        <f t="shared" si="26"/>
        <v>16</v>
      </c>
      <c r="T48" s="65">
        <f t="shared" si="26"/>
        <v>267</v>
      </c>
      <c r="U48" s="65">
        <f t="shared" si="26"/>
        <v>16</v>
      </c>
      <c r="V48" s="65">
        <f t="shared" si="26"/>
        <v>289</v>
      </c>
      <c r="W48" s="85">
        <f t="shared" si="26"/>
        <v>74</v>
      </c>
      <c r="X48" s="85">
        <f t="shared" si="26"/>
        <v>1226</v>
      </c>
      <c r="Y48" s="65">
        <f t="shared" si="26"/>
        <v>7</v>
      </c>
      <c r="Z48" s="65">
        <f t="shared" si="26"/>
        <v>164</v>
      </c>
      <c r="AA48" s="65">
        <f t="shared" si="26"/>
        <v>7</v>
      </c>
      <c r="AB48" s="65">
        <f t="shared" si="26"/>
        <v>159</v>
      </c>
      <c r="AC48" s="65">
        <f t="shared" si="26"/>
        <v>0</v>
      </c>
      <c r="AD48" s="65">
        <f t="shared" si="26"/>
        <v>0</v>
      </c>
      <c r="AE48" s="65">
        <f t="shared" si="26"/>
        <v>14</v>
      </c>
      <c r="AF48" s="65">
        <f t="shared" si="26"/>
        <v>323</v>
      </c>
      <c r="AG48" s="65">
        <f t="shared" si="26"/>
        <v>144</v>
      </c>
      <c r="AH48" s="66">
        <f t="shared" si="26"/>
        <v>2256</v>
      </c>
      <c r="AI48" s="76">
        <f t="shared" si="26"/>
        <v>0</v>
      </c>
      <c r="AJ48" s="67">
        <f t="shared" si="26"/>
        <v>0</v>
      </c>
      <c r="AK48" s="65">
        <f t="shared" si="26"/>
        <v>0</v>
      </c>
      <c r="AL48" s="66">
        <f t="shared" si="26"/>
        <v>1989</v>
      </c>
      <c r="AM48" s="77">
        <f>ROUND(AH48/AG48,1)</f>
        <v>15.7</v>
      </c>
      <c r="AN48" s="67">
        <f>SUM(AN25:AN47)</f>
        <v>0</v>
      </c>
      <c r="AO48" s="65">
        <f>SUM(AO25:AO47)</f>
        <v>0</v>
      </c>
    </row>
    <row r="49" spans="1:43" s="79" customFormat="1" ht="31.5" customHeight="1" thickBot="1">
      <c r="A49" s="74" t="s">
        <v>52</v>
      </c>
      <c r="B49" s="75">
        <v>19</v>
      </c>
      <c r="C49" s="65">
        <f>C23+C48</f>
        <v>26</v>
      </c>
      <c r="D49" s="65">
        <f t="shared" ref="D49:AH49" si="27">D23+D48</f>
        <v>390</v>
      </c>
      <c r="E49" s="65">
        <f t="shared" si="27"/>
        <v>31</v>
      </c>
      <c r="F49" s="65">
        <f t="shared" si="27"/>
        <v>501</v>
      </c>
      <c r="G49" s="65">
        <f t="shared" si="27"/>
        <v>32</v>
      </c>
      <c r="H49" s="65">
        <f t="shared" si="27"/>
        <v>536</v>
      </c>
      <c r="I49" s="65">
        <f t="shared" si="27"/>
        <v>34</v>
      </c>
      <c r="J49" s="65">
        <f t="shared" si="27"/>
        <v>636</v>
      </c>
      <c r="K49" s="65">
        <f t="shared" si="27"/>
        <v>123</v>
      </c>
      <c r="L49" s="65">
        <f t="shared" si="27"/>
        <v>2063</v>
      </c>
      <c r="M49" s="65">
        <f t="shared" si="27"/>
        <v>27</v>
      </c>
      <c r="N49" s="65">
        <f t="shared" si="27"/>
        <v>595</v>
      </c>
      <c r="O49" s="65">
        <f t="shared" si="27"/>
        <v>35</v>
      </c>
      <c r="P49" s="65">
        <f t="shared" si="27"/>
        <v>729</v>
      </c>
      <c r="Q49" s="65">
        <f t="shared" si="27"/>
        <v>34</v>
      </c>
      <c r="R49" s="65">
        <f t="shared" si="27"/>
        <v>766</v>
      </c>
      <c r="S49" s="65">
        <f t="shared" si="27"/>
        <v>37</v>
      </c>
      <c r="T49" s="65">
        <f t="shared" si="27"/>
        <v>826</v>
      </c>
      <c r="U49" s="65">
        <f t="shared" si="27"/>
        <v>38</v>
      </c>
      <c r="V49" s="65">
        <f t="shared" si="27"/>
        <v>819</v>
      </c>
      <c r="W49" s="65">
        <f t="shared" si="27"/>
        <v>171</v>
      </c>
      <c r="X49" s="65">
        <f t="shared" si="27"/>
        <v>3735</v>
      </c>
      <c r="Y49" s="65">
        <f t="shared" si="27"/>
        <v>23</v>
      </c>
      <c r="Z49" s="65">
        <f t="shared" si="27"/>
        <v>532</v>
      </c>
      <c r="AA49" s="65">
        <f t="shared" si="27"/>
        <v>22</v>
      </c>
      <c r="AB49" s="65">
        <f t="shared" si="27"/>
        <v>519</v>
      </c>
      <c r="AC49" s="65">
        <f t="shared" si="27"/>
        <v>1</v>
      </c>
      <c r="AD49" s="65">
        <f t="shared" si="27"/>
        <v>11</v>
      </c>
      <c r="AE49" s="65">
        <f t="shared" si="27"/>
        <v>46</v>
      </c>
      <c r="AF49" s="65">
        <f t="shared" si="27"/>
        <v>1062</v>
      </c>
      <c r="AG49" s="65">
        <f t="shared" si="27"/>
        <v>340</v>
      </c>
      <c r="AH49" s="65">
        <f t="shared" si="27"/>
        <v>6860</v>
      </c>
      <c r="AI49" s="65">
        <f>AI23+AI48</f>
        <v>0</v>
      </c>
      <c r="AJ49" s="65">
        <f>AJ23+AJ48</f>
        <v>0</v>
      </c>
      <c r="AK49" s="65">
        <f>AK23+AK48</f>
        <v>0</v>
      </c>
      <c r="AL49" s="65">
        <f>AL23+AL48</f>
        <v>2671</v>
      </c>
      <c r="AM49" s="77">
        <f>ROUND(AH49/AG49,1)</f>
        <v>20.2</v>
      </c>
      <c r="AN49" s="79">
        <v>372</v>
      </c>
      <c r="AO49" s="79">
        <v>7352</v>
      </c>
      <c r="AQ49" s="177">
        <v>19.8</v>
      </c>
    </row>
    <row r="50" spans="1:43" ht="23.25" hidden="1">
      <c r="A50" s="12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5"/>
    </row>
    <row r="51" spans="1:43" ht="75" customHeight="1">
      <c r="A51" s="208" t="s">
        <v>67</v>
      </c>
      <c r="B51" s="208"/>
      <c r="C51" s="208"/>
      <c r="D51" s="208"/>
      <c r="E51" s="208"/>
      <c r="F51" s="208"/>
      <c r="G51" s="208"/>
      <c r="H51" s="20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8" t="s">
        <v>68</v>
      </c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32"/>
      <c r="AK51" s="32"/>
      <c r="AL51" s="32"/>
      <c r="AM51" s="32"/>
    </row>
    <row r="52" spans="1:43" ht="27.75">
      <c r="A52" s="199" t="s">
        <v>66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7"/>
    </row>
    <row r="53" spans="1:43" ht="12.75">
      <c r="A53" s="5"/>
      <c r="N53"/>
    </row>
    <row r="54" spans="1:43" s="20" customFormat="1" ht="39.75" customHeight="1">
      <c r="A54" s="19"/>
      <c r="B54" s="16">
        <v>22</v>
      </c>
      <c r="C54" s="16">
        <v>35</v>
      </c>
      <c r="D54" s="16">
        <v>635</v>
      </c>
      <c r="E54" s="16">
        <v>36</v>
      </c>
      <c r="F54" s="16">
        <v>621</v>
      </c>
      <c r="G54" s="16">
        <v>42</v>
      </c>
      <c r="H54" s="16">
        <v>759</v>
      </c>
      <c r="I54" s="16">
        <v>42</v>
      </c>
      <c r="J54" s="16">
        <v>824</v>
      </c>
      <c r="K54" s="16">
        <v>155</v>
      </c>
      <c r="L54" s="16">
        <v>2839</v>
      </c>
      <c r="M54" s="16">
        <v>40</v>
      </c>
      <c r="N54" s="16">
        <v>873</v>
      </c>
      <c r="O54" s="16">
        <v>39</v>
      </c>
      <c r="P54" s="16">
        <v>851</v>
      </c>
      <c r="Q54" s="16">
        <v>38</v>
      </c>
      <c r="R54" s="16">
        <v>853</v>
      </c>
      <c r="S54" s="16">
        <v>36</v>
      </c>
      <c r="T54" s="16">
        <v>814</v>
      </c>
      <c r="U54" s="16">
        <v>37</v>
      </c>
      <c r="V54" s="16">
        <v>810</v>
      </c>
      <c r="W54" s="16">
        <v>190</v>
      </c>
      <c r="X54" s="16">
        <v>4201</v>
      </c>
      <c r="Y54" s="16">
        <v>25</v>
      </c>
      <c r="Z54" s="16">
        <v>584</v>
      </c>
      <c r="AA54" s="16">
        <v>24</v>
      </c>
      <c r="AB54" s="16">
        <v>526</v>
      </c>
      <c r="AC54" s="16">
        <v>1</v>
      </c>
      <c r="AD54" s="16">
        <v>11</v>
      </c>
      <c r="AE54" s="16">
        <v>50</v>
      </c>
      <c r="AF54" s="16">
        <v>1121</v>
      </c>
      <c r="AG54" s="16">
        <v>395</v>
      </c>
      <c r="AH54" s="16">
        <v>8161</v>
      </c>
      <c r="AI54" s="16"/>
      <c r="AJ54" s="16"/>
      <c r="AK54" s="16"/>
      <c r="AL54" s="16"/>
      <c r="AM54" s="17"/>
    </row>
    <row r="57" spans="1:43" ht="12.75">
      <c r="H57"/>
    </row>
    <row r="60" spans="1:43" ht="12.75">
      <c r="S60"/>
    </row>
  </sheetData>
  <sheetProtection selectLockedCells="1" selectUnlockedCells="1"/>
  <mergeCells count="33">
    <mergeCell ref="A7:AM7"/>
    <mergeCell ref="AE1:AM1"/>
    <mergeCell ref="AE2:AM2"/>
    <mergeCell ref="AE3:AM3"/>
    <mergeCell ref="A5:D5"/>
    <mergeCell ref="AE5:AM5"/>
    <mergeCell ref="W51:AI51"/>
    <mergeCell ref="A52:L52"/>
    <mergeCell ref="W8:X8"/>
    <mergeCell ref="Y8:Z8"/>
    <mergeCell ref="AA8:AB8"/>
    <mergeCell ref="AC8:AD8"/>
    <mergeCell ref="G8:H8"/>
    <mergeCell ref="Q8:R8"/>
    <mergeCell ref="B8:B9"/>
    <mergeCell ref="A51:H51"/>
    <mergeCell ref="I8:J8"/>
    <mergeCell ref="AJ8:AK8"/>
    <mergeCell ref="AE8:AF8"/>
    <mergeCell ref="A8:A9"/>
    <mergeCell ref="C8:D8"/>
    <mergeCell ref="M8:N8"/>
    <mergeCell ref="O8:P8"/>
    <mergeCell ref="AG8:AH8"/>
    <mergeCell ref="K8:L8"/>
    <mergeCell ref="A10:AM10"/>
    <mergeCell ref="A24:AM24"/>
    <mergeCell ref="AL8:AL9"/>
    <mergeCell ref="AM8:AM9"/>
    <mergeCell ref="S8:T8"/>
    <mergeCell ref="E8:F8"/>
    <mergeCell ref="AI8:AI9"/>
    <mergeCell ref="U8:V8"/>
  </mergeCells>
  <phoneticPr fontId="2" type="noConversion"/>
  <printOptions horizontalCentered="1"/>
  <pageMargins left="0.19685039370078741" right="0.15748031496062992" top="0.15748031496062992" bottom="0.15748031496062992" header="0" footer="0.11811023622047245"/>
  <pageSetup paperSize="9" scale="44" firstPageNumber="0" orientation="landscape" horizontalDpi="4294967293" verticalDpi="300" r:id="rId1"/>
  <headerFooter alignWithMargins="0"/>
  <rowBreaks count="1" manualBreakCount="1">
    <brk id="52" max="37" man="1"/>
  </rowBreaks>
  <colBreaks count="1" manualBreakCount="1">
    <brk id="3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факт</vt:lpstr>
      <vt:lpstr>факт!Excel_BuiltIn__FilterDatabase</vt:lpstr>
      <vt:lpstr>факт!Print_Area</vt:lpstr>
      <vt:lpstr>факт!Область_печати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2026-06-12T07:19:41Z</cp:lastPrinted>
  <dcterms:created xsi:type="dcterms:W3CDTF">2005-04-07T05:25:39Z</dcterms:created>
  <dcterms:modified xsi:type="dcterms:W3CDTF">2026-06-25T11:01:11Z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0911D8E475364B76AA68EDD01CCF1CD4</vt:lpwstr>
  </property>
  <property fmtid="{D5CDD505-2E9C-101B-9397-08002B2CF9AE}" pid="3" name="KSOProductBuildVer">
    <vt:lpwstr>1049-11.2.0.11440</vt:lpwstr>
  </property>
</Properties>
</file>