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дод.1" sheetId="1" r:id="rId1"/>
    <sheet name="Дод.2" sheetId="2" r:id="rId2"/>
    <sheet name="Дод 3" sheetId="5" r:id="rId3"/>
    <sheet name="Дод.4" sheetId="7" r:id="rId4"/>
    <sheet name="Лист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<sst xmlns="http://schemas.openxmlformats.org/spreadsheetml/2006/main" count="706" uniqueCount="398">
  <si>
    <t xml:space="preserve">Додаток 1 до акта приймання-передачі майна
</t>
  </si>
  <si>
    <t xml:space="preserve">Перелік майна, яке приймається у комунальну власність Лозівської міської територіальної громади Лозівського району Харківської області від ТОВ «РЕСТОР МАРКЕТ» 
(Договір поставки від 19.02.2025 №19/02)
</t>
  </si>
  <si>
    <t>Кіл-сть товару, шт.</t>
  </si>
  <si>
    <t>Одиниця виміру</t>
  </si>
  <si>
    <t>Вартість (ціна)</t>
  </si>
  <si>
    <t>Сума товару (доларів США) з ПДВ</t>
  </si>
  <si>
    <t>Сума товару (гривні) з ПДВ</t>
  </si>
  <si>
    <t xml:space="preserve">№ </t>
  </si>
  <si>
    <t>Найменування товару</t>
  </si>
  <si>
    <t>однієї шт.  (доларів США)</t>
  </si>
  <si>
    <t>Кіл                 -сть</t>
  </si>
  <si>
    <t>Вартість, грн з ПДВ</t>
  </si>
  <si>
    <t>п /п.</t>
  </si>
  <si>
    <t>з ПДВ</t>
  </si>
  <si>
    <t>Стіл з бортом та полицею 1350х700х900</t>
  </si>
  <si>
    <t>шт</t>
  </si>
  <si>
    <t>Стіл без борта, з полицею 1100х600х900</t>
  </si>
  <si>
    <t>Мийка 1-но секційна з бортом # Та 2-ма оворами для відходів. Розмір чаші 1100х800х500 мм 1200х1100х900</t>
  </si>
  <si>
    <t>Мийка 1-но секційна з бортом 1100х600х900</t>
  </si>
  <si>
    <t>Стіл без борта, з полицею 1200х550х900</t>
  </si>
  <si>
    <t>Стіл з бортом та мийкою # З шухлядами. Розмір чаші</t>
  </si>
  <si>
    <t>600х600х400 мм. 1800х700х900</t>
  </si>
  <si>
    <t>Рукомийник настінний з колінним натисканям 400х400</t>
  </si>
  <si>
    <t>Стіл з бортом та полицею 700х700х900</t>
  </si>
  <si>
    <t>Стіл без борта на колесах # З шухлядами. 800х600х900</t>
  </si>
  <si>
    <t>Стіл з бортом та полицею 1500х700х900</t>
  </si>
  <si>
    <t>Стелаж на 5 полиць # Посилений 1450х600х1800</t>
  </si>
  <si>
    <t>Стіл з бортом, мийкою та отвором для відходів # Розмір чаші 700х600х400 мм 2180х700х900</t>
  </si>
  <si>
    <t>Стіл з бортом без полиці 1200х700х900</t>
  </si>
  <si>
    <t>Стіл з бортом без полиці 1100х700х900</t>
  </si>
  <si>
    <t>Стіл з бортом та полицею 1600х700х900</t>
  </si>
  <si>
    <t>Стіл з бортом та полицею 900х700х900</t>
  </si>
  <si>
    <t>Стіл з бортом та полицею 1300х700х900</t>
  </si>
  <si>
    <t>Стіл з бортом та полицею 1100х700х900</t>
  </si>
  <si>
    <t>Стіл без борта з 2-ма полицями 1770х700х900</t>
  </si>
  <si>
    <t>Стелаж на 5 полиць # Посилений 1300х600х1800</t>
  </si>
  <si>
    <t>Стелаж на 5 полиць # Посилений 1050х600х1800</t>
  </si>
  <si>
    <t>Стіл з мийкою 2-х секційною та бортом # Чаші розміром 850х550х400 мм. В чаші направляючі для встановлення гастроємності GN 1/1 2500х700х900</t>
  </si>
  <si>
    <t>Стелаж на 5 полиць # Посилений 1000х700х1800</t>
  </si>
  <si>
    <t>Стіл з бортом та 2-ма полицями 1100х700х900</t>
  </si>
  <si>
    <t>Стіл з двома бортами та полицею 1000х700х900</t>
  </si>
  <si>
    <t>Стіл з мийкою та бортом # Чаша розміром 400х400х400мм 1600х600х900</t>
  </si>
  <si>
    <t>Шафа для прибирального інвентарю # З однієї сторони полички, з іншої кріплення під швабри. 800х450х1800</t>
  </si>
  <si>
    <t>Стіл з мийкою односекційною. Чаша 500х500х400 1000х700х900</t>
  </si>
  <si>
    <t>Стіл з бортом та полицею 1200х700х900</t>
  </si>
  <si>
    <t>Стіл з бортом та полицею 1450х700х900</t>
  </si>
  <si>
    <t>Стіл без борта, з полицею # На колесах 1200х600х900</t>
  </si>
  <si>
    <t>Стіл з бортом, мийкою та отвором для відходів # Розмір чаші 600х600х400 мм 2000х700х900</t>
  </si>
  <si>
    <t>Стіл з бортом, мийкою та отвором для відходів # Розмір чаші 700х600х400 мм 2200х700х900</t>
  </si>
  <si>
    <t>Мийка односекційна 1000х700х900</t>
  </si>
  <si>
    <t>Стіл з бортом та полицею 1900х700х900</t>
  </si>
  <si>
    <t>Стіл з бортом та мийкою # Розмір чаші 1100х650х400 мм 2100х700х900</t>
  </si>
  <si>
    <t>Шпилька гастрономічна на 17 рівнів # Під гастроємності GN 1/1 392х570х1700</t>
  </si>
  <si>
    <t>Візок для ящиків 600х400 мм 620х420х180</t>
  </si>
  <si>
    <t>Стелаж на 5 полиць # Перфорований 2000х600х1800</t>
  </si>
  <si>
    <t>Стелаж на 5 полиць # Перфорований 1200х600х1800</t>
  </si>
  <si>
    <t>Стелаж на 5 полиць # Перфорований 1350х600х1800</t>
  </si>
  <si>
    <t>Зонт острівний 950х1200х350</t>
  </si>
  <si>
    <t>Зонт острівний 1600х1700х350</t>
  </si>
  <si>
    <t>Зонт острівний 1200х1300х350</t>
  </si>
  <si>
    <t>Зонт острівний 1450х1200x350 (з жировловлювачем)  з притоком</t>
  </si>
  <si>
    <t>Зонт пристінний 2000х1200х350 (з жировловлювачем)  з притоком</t>
  </si>
  <si>
    <t>Зонт пристінний 1200х800х350</t>
  </si>
  <si>
    <t>Стіл з бортом та полицею 1500х600х900</t>
  </si>
  <si>
    <t>Зонт острівний 1450х1200x350 (з жировловлювачем)</t>
  </si>
  <si>
    <t>Зонт пристінний 1200х950х350 (з жировловлювачем)</t>
  </si>
  <si>
    <t>Контейнер для сміття 80л Bora Plastik</t>
  </si>
  <si>
    <t>Обробна дошка зелена 600х400х20 мм Basic line FoREST</t>
  </si>
  <si>
    <t>Обробна дошка зелена 400х300х20 мм Basic line FoREST</t>
  </si>
  <si>
    <t>Ніж для чищення овочів 100 мм зубчатий Nova Arcos</t>
  </si>
  <si>
    <t>Ніж для чищення овочів 85 мм  «2900» зелений Arcos</t>
  </si>
  <si>
    <t>Ніж для чищення овочів 80 мм Nova Arcos</t>
  </si>
  <si>
    <t>Ніж для чищення овочів 60 мм Nova Arcos</t>
  </si>
  <si>
    <t>Контейнер для сміття 80 л Bora Plastik</t>
  </si>
  <si>
    <r>
      <rPr>
        <sz val="11"/>
        <color theme="1"/>
        <rFont val="Times New Roman"/>
        <charset val="204"/>
      </rPr>
      <t xml:space="preserve">Обробна дошка біла 400*300*20 мм </t>
    </r>
    <r>
      <rPr>
        <sz val="11"/>
        <color rgb="FF000000"/>
        <rFont val="Times New Roman"/>
        <charset val="204"/>
      </rPr>
      <t xml:space="preserve"> Basic line FoREST</t>
    </r>
  </si>
  <si>
    <r>
      <rPr>
        <sz val="11"/>
        <color theme="1"/>
        <rFont val="Times New Roman"/>
        <charset val="204"/>
      </rPr>
      <t xml:space="preserve">Обробна дошка біла 600*400*20 мм </t>
    </r>
    <r>
      <rPr>
        <sz val="11"/>
        <color rgb="FF000000"/>
        <rFont val="Times New Roman"/>
        <charset val="204"/>
      </rPr>
      <t xml:space="preserve"> Project line FoREST</t>
    </r>
  </si>
  <si>
    <t>Ніж для чищення овочів 85 мм Nova Arcos</t>
  </si>
  <si>
    <t>Ніж поварський 200 мм «2900» білий Arcos</t>
  </si>
  <si>
    <t>Ніж поварський 250 мм «2900» білий Arcos</t>
  </si>
  <si>
    <r>
      <rPr>
        <sz val="11"/>
        <color theme="1"/>
        <rFont val="Times New Roman"/>
        <charset val="204"/>
      </rPr>
      <t xml:space="preserve">Обробна дошка синя 600*400*20 мм </t>
    </r>
    <r>
      <rPr>
        <sz val="11"/>
        <color rgb="FF000000"/>
        <rFont val="Times New Roman"/>
        <charset val="204"/>
      </rPr>
      <t xml:space="preserve"> Basic line FoREST</t>
    </r>
  </si>
  <si>
    <r>
      <rPr>
        <sz val="11"/>
        <color theme="1"/>
        <rFont val="Times New Roman"/>
        <charset val="204"/>
      </rPr>
      <t xml:space="preserve">Обробна дошка синя 400*300*20 мм </t>
    </r>
    <r>
      <rPr>
        <sz val="11"/>
        <color rgb="FF000000"/>
        <rFont val="Times New Roman"/>
        <charset val="204"/>
      </rPr>
      <t xml:space="preserve"> Basic line FoREST</t>
    </r>
  </si>
  <si>
    <t xml:space="preserve">Ніж для риби 350 мм зубчатий «2900»   синій Arcos  </t>
  </si>
  <si>
    <t xml:space="preserve">Ніж для риби 140 мм «2900» синій Arcos  </t>
  </si>
  <si>
    <t xml:space="preserve">Ніж філейний 200 мм «2900»  синій Arcos </t>
  </si>
  <si>
    <t>Ніж для зняття шкури 200 мм «2900» синій  Arcos</t>
  </si>
  <si>
    <t>Ніж поварський 250 мм «2900» синій  Arcos</t>
  </si>
  <si>
    <t>Ніж тесак для риби 290 мм «2900» синій  Arcos</t>
  </si>
  <si>
    <r>
      <rPr>
        <sz val="11"/>
        <color theme="1"/>
        <rFont val="Times New Roman"/>
        <charset val="204"/>
      </rPr>
      <t xml:space="preserve">Обробна дошка червона 450*300*12мм </t>
    </r>
    <r>
      <rPr>
        <sz val="11"/>
        <color rgb="FF000000"/>
        <rFont val="Times New Roman"/>
        <charset val="204"/>
      </rPr>
      <t xml:space="preserve"> Basic line FoREST</t>
    </r>
  </si>
  <si>
    <r>
      <rPr>
        <sz val="11"/>
        <color theme="1"/>
        <rFont val="Times New Roman"/>
        <charset val="204"/>
      </rPr>
      <t xml:space="preserve">Обробна дошка червона 400*300*20мм </t>
    </r>
    <r>
      <rPr>
        <sz val="11"/>
        <color rgb="FF000000"/>
        <rFont val="Times New Roman"/>
        <charset val="204"/>
      </rPr>
      <t xml:space="preserve"> Basic line FoREST</t>
    </r>
  </si>
  <si>
    <t>Ніж для обробки м’яса 160 мм «2900» червоний Arcos</t>
  </si>
  <si>
    <t>Ніж для обробки м’яса 250 мм «2900» червоний Arcos</t>
  </si>
  <si>
    <t>Ніж обвальний 140 мм «2900» червоний Arcos</t>
  </si>
  <si>
    <t>Ніж поварський 200 мм «2900» червоний  Arcos</t>
  </si>
  <si>
    <t>Ніж поварський 300 мм «2900» червоний  Arcos</t>
  </si>
  <si>
    <t>Сікач для м’яса 220 мм «2900» червоний  Arcos</t>
  </si>
  <si>
    <t>Ніж філейний 200 мм «2900» червоний  Arcos</t>
  </si>
  <si>
    <r>
      <rPr>
        <sz val="11"/>
        <color theme="1"/>
        <rFont val="Times New Roman"/>
        <charset val="204"/>
      </rPr>
      <t xml:space="preserve">Обробна дошка коричнева 400*300*20мм </t>
    </r>
    <r>
      <rPr>
        <sz val="11"/>
        <color rgb="FF000000"/>
        <rFont val="Times New Roman"/>
        <charset val="204"/>
      </rPr>
      <t xml:space="preserve"> Basic line FoREST</t>
    </r>
  </si>
  <si>
    <r>
      <rPr>
        <sz val="11"/>
        <color theme="1"/>
        <rFont val="Times New Roman"/>
        <charset val="204"/>
      </rPr>
      <t xml:space="preserve">Обробна дошка коричнева 600*400*20мм </t>
    </r>
    <r>
      <rPr>
        <sz val="11"/>
        <color rgb="FF000000"/>
        <rFont val="Times New Roman"/>
        <charset val="204"/>
      </rPr>
      <t xml:space="preserve"> Basic line FoREST</t>
    </r>
  </si>
  <si>
    <t>Ніж поварський 200 мм «2900» коричневий  Arcos</t>
  </si>
  <si>
    <t>Ніж поварський 250 мм «2900» коричневий  Arcos</t>
  </si>
  <si>
    <t>Ніж для чищення овочів 100 мм Nova Arcos</t>
  </si>
  <si>
    <t>Мусат 30 см  червоний FoREST</t>
  </si>
  <si>
    <t>Мусат 30 см  синій FoREST</t>
  </si>
  <si>
    <t>Мусат 30 см  жовтий FoREST</t>
  </si>
  <si>
    <t>Мусат 30 см  зелений FoREST</t>
  </si>
  <si>
    <t>Мусат 30 см  чорний FoREST</t>
  </si>
  <si>
    <r>
      <rPr>
        <sz val="11"/>
        <color theme="1"/>
        <rFont val="Times New Roman"/>
        <charset val="204"/>
      </rPr>
      <t xml:space="preserve">Обробна дошка жовта 500*300*20мм </t>
    </r>
    <r>
      <rPr>
        <sz val="11"/>
        <color rgb="FF000000"/>
        <rFont val="Times New Roman"/>
        <charset val="204"/>
      </rPr>
      <t xml:space="preserve"> Basic line FoREST</t>
    </r>
  </si>
  <si>
    <r>
      <rPr>
        <sz val="11"/>
        <color theme="1"/>
        <rFont val="Times New Roman"/>
        <charset val="204"/>
      </rPr>
      <t xml:space="preserve">Обробна дошка жовта 600*400*20мм </t>
    </r>
    <r>
      <rPr>
        <sz val="11"/>
        <color rgb="FF000000"/>
        <rFont val="Times New Roman"/>
        <charset val="204"/>
      </rPr>
      <t xml:space="preserve"> Basic line FoREST</t>
    </r>
  </si>
  <si>
    <t>Ніж поварський 250 мм «2900» жовтий  Arcos</t>
  </si>
  <si>
    <t>Ніж поварський 200 мм «2900» жовтий  Arcos</t>
  </si>
  <si>
    <t>Стійка для дощок, 303х211х(Н)205мм</t>
  </si>
  <si>
    <r>
      <rPr>
        <sz val="11"/>
        <color theme="1"/>
        <rFont val="Times New Roman"/>
        <charset val="204"/>
      </rPr>
      <t xml:space="preserve">Обробна дошка коричнева з жолобом 400*300*20мм </t>
    </r>
    <r>
      <rPr>
        <sz val="11"/>
        <color rgb="FF000000"/>
        <rFont val="Times New Roman"/>
        <charset val="204"/>
      </rPr>
      <t xml:space="preserve"> FoREST</t>
    </r>
  </si>
  <si>
    <t>Ніж поварський 200 мм «2900» чорний  Arcos</t>
  </si>
  <si>
    <t>Ніж для овочів 110 мм Niza Arcos</t>
  </si>
  <si>
    <t>Ніж кухонний 190 мм  Menorca Arcos</t>
  </si>
  <si>
    <t>Ніж кондитерський 250 мм «2900» чорний  Arcos</t>
  </si>
  <si>
    <t>Мусат 23 см  Arcos</t>
  </si>
  <si>
    <t>Кухонні ножиці для птиці 240 мм  Arcos</t>
  </si>
  <si>
    <t>Кухонні ножиці 215 мм  Arcos</t>
  </si>
  <si>
    <t>Відкривач для банок  Arcos</t>
  </si>
  <si>
    <t>Рубанок для кухонної дошки 180х65х25 мм Durplastics</t>
  </si>
  <si>
    <t xml:space="preserve">Кольчужна рукавиця розмір L FoREST </t>
  </si>
  <si>
    <t>Кольчужна рукавиця розмір M FoREST</t>
  </si>
  <si>
    <t>Овощечистка 110 мм Arcos</t>
  </si>
  <si>
    <t>Гастроємність із нержавійки перфорована CN 1/1, h-100 мм</t>
  </si>
  <si>
    <t>Гастроємність із нержавійки перфорована CN 1/1, h-65 мм</t>
  </si>
  <si>
    <t>Щипці для кісток 110 мм Arcos</t>
  </si>
  <si>
    <t>Гастроємність із нержавійки CN 1/1, h-200 мм 28л</t>
  </si>
  <si>
    <t>Гастроємність із нержавійки CN 1/1, h-65 мм</t>
  </si>
  <si>
    <t>Гастроємність із нержавійки CN 1/1, h-100 мм</t>
  </si>
  <si>
    <t>Гастроємність із нержавійки CN 1/2, h-65 мм</t>
  </si>
  <si>
    <t>Гастроємність із нержавійки CN 1/2, h-150 мм 9,5л</t>
  </si>
  <si>
    <t>Гастроємність із нержавійки CN 1/2, h-200 мм 12,5 л</t>
  </si>
  <si>
    <t>Гастроємність із нержавійки CN 1/1, h-20 мм 2,5 л</t>
  </si>
  <si>
    <t>Совокдля сипучих продуктів н/ж, 1100 мл</t>
  </si>
  <si>
    <t>Ложка для гарніру 34 см FoREST</t>
  </si>
  <si>
    <t>Ложка гарнірна перфорована з нержавіючої сталі 37 см</t>
  </si>
  <si>
    <t xml:space="preserve">Ложка розливна 1л, 55,5 см Lacor </t>
  </si>
  <si>
    <t>Лопатка кухонна з пластиковою ручкою 21,5 см Lacor</t>
  </si>
  <si>
    <t>Лопатка кухонна з пластиковою ручкою перфорована 21,5 см Lacor</t>
  </si>
  <si>
    <t>Лопатка кухонна з пластиковою ручкою 13,5см Lacor</t>
  </si>
  <si>
    <t>Миска конічна 11 л Paderno</t>
  </si>
  <si>
    <t>Лопатка кухонна 50,5 см Lacor</t>
  </si>
  <si>
    <t>Лопатка кухонна перфорована 50,5 см Lacor</t>
  </si>
  <si>
    <t>Щипці універсальні 40 см Lacor</t>
  </si>
  <si>
    <t>Виделка поварська 37 см FoREST</t>
  </si>
  <si>
    <t>Контейнер для зберігання GN 1/4 h -15 см 4,3 л Araven</t>
  </si>
  <si>
    <t>Контейнер для зберігання GN 1/3 h -10 см 4 л Araven</t>
  </si>
  <si>
    <t>Контейнер для зберігання GN 1/3 h -15 см 6 л Araven</t>
  </si>
  <si>
    <t>Контейнер для зберігання GN 1/2 h -15 см 10 л Araven</t>
  </si>
  <si>
    <t>шь</t>
  </si>
  <si>
    <t>Кондитерська лопатка пластикова 45 см Martellato</t>
  </si>
  <si>
    <r>
      <rPr>
        <sz val="11"/>
        <color theme="1"/>
        <rFont val="Times New Roman"/>
        <charset val="204"/>
      </rPr>
      <t>Лопатка термостійка (до +230</t>
    </r>
    <r>
      <rPr>
        <vertAlign val="superscript"/>
        <sz val="11"/>
        <color theme="1"/>
        <rFont val="Times New Roman"/>
        <charset val="204"/>
      </rPr>
      <t>0</t>
    </r>
    <r>
      <rPr>
        <sz val="11"/>
        <color theme="1"/>
        <rFont val="Times New Roman"/>
        <charset val="204"/>
      </rPr>
      <t>С), ручка 235 мм  Martellato</t>
    </r>
  </si>
  <si>
    <t>Пензлик кондитерський силіконовий 21 см Silikomart</t>
  </si>
  <si>
    <t>Столова ложка серія Meteor FoREST</t>
  </si>
  <si>
    <t>Контейнер для зберігання h-58см 100л  Araven</t>
  </si>
  <si>
    <t>Мірний стакан з кришкою 1л FoREST</t>
  </si>
  <si>
    <t>Мірний стакан з кришкою 2л FoREST</t>
  </si>
  <si>
    <t>Силіконовий килимок для тіста 52х31,5 см  Silikomart</t>
  </si>
  <si>
    <t>Шпатель кондитерський н/ж 25х3,7 см Paderno</t>
  </si>
  <si>
    <t>Шпатель кондитерський н/ж 30х4,3 см Paderno</t>
  </si>
  <si>
    <t>Качалка для тіста 600х75 мм Durplastics</t>
  </si>
  <si>
    <t>Сито для протирання d 30 см з ручкою Lacor</t>
  </si>
  <si>
    <t>Вінчик 12-ти пелюстковий н/ж 40 см Lacor</t>
  </si>
  <si>
    <t>Скребок кондитерський 200 мм Martellato</t>
  </si>
  <si>
    <t>Підставка для столових приборів 13,7 см APS</t>
  </si>
  <si>
    <t>Вінчик 8-ми пелюстковий н/ж 30 см Lacor</t>
  </si>
  <si>
    <t>Миска 3 л із нержавіючої сталі FoREST</t>
  </si>
  <si>
    <t>Миска 4,5 л із нержавіючої сталі FoREST</t>
  </si>
  <si>
    <t>Миска 8 л із нержавіючої сталі FoREST</t>
  </si>
  <si>
    <r>
      <rPr>
        <sz val="11"/>
        <color theme="1"/>
        <rFont val="Times New Roman"/>
        <charset val="204"/>
      </rPr>
      <t>Гігієнічний пластиковий піддон 1200*800*150 мм на 3-х полозах. Вантажопідйомність: Динамічна: 1500 кг. Статичне: 5000 кг. Стелажне: 1500 кг. Допустима температура: від -30</t>
    </r>
    <r>
      <rPr>
        <vertAlign val="superscript"/>
        <sz val="11"/>
        <color theme="1"/>
        <rFont val="Times New Roman"/>
        <charset val="204"/>
      </rPr>
      <t>0</t>
    </r>
    <r>
      <rPr>
        <sz val="11"/>
        <color theme="1"/>
        <rFont val="Times New Roman"/>
        <charset val="204"/>
      </rPr>
      <t>С до +40</t>
    </r>
    <r>
      <rPr>
        <vertAlign val="superscript"/>
        <sz val="11"/>
        <color theme="1"/>
        <rFont val="Times New Roman"/>
        <charset val="204"/>
      </rPr>
      <t>0</t>
    </r>
    <r>
      <rPr>
        <sz val="11"/>
        <color theme="1"/>
        <rFont val="Times New Roman"/>
        <charset val="204"/>
      </rPr>
      <t>С. Температура миття: +90</t>
    </r>
    <r>
      <rPr>
        <vertAlign val="superscript"/>
        <sz val="11"/>
        <color theme="1"/>
        <rFont val="Times New Roman"/>
        <charset val="204"/>
      </rPr>
      <t>0</t>
    </r>
    <r>
      <rPr>
        <sz val="11"/>
        <color theme="1"/>
        <rFont val="Times New Roman"/>
        <charset val="204"/>
      </rPr>
      <t>С. Захисний бортик: 7 мм. Матеріал: вторинний поліетилен HD-PE</t>
    </r>
  </si>
  <si>
    <r>
      <rPr>
        <sz val="11"/>
        <color theme="1"/>
        <rFont val="Times New Roman"/>
        <charset val="204"/>
      </rPr>
      <t>Термомент цифровий із зондом -50/300</t>
    </r>
    <r>
      <rPr>
        <vertAlign val="superscript"/>
        <sz val="11"/>
        <color theme="1"/>
        <rFont val="Times New Roman"/>
        <charset val="204"/>
      </rPr>
      <t>0</t>
    </r>
    <r>
      <rPr>
        <sz val="11"/>
        <color theme="1"/>
        <rFont val="Times New Roman"/>
        <charset val="204"/>
      </rPr>
      <t>С</t>
    </r>
  </si>
  <si>
    <t>Рукавиці пекарські зі скловолокна 2 шт</t>
  </si>
  <si>
    <t>Кастрюля 6,2 л із нержавіючої сталі з кришкою  FoREST</t>
  </si>
  <si>
    <t>Сотейник 2,7 л із нержавіючої сталі  FoREST</t>
  </si>
  <si>
    <t>Сотейник 5 л із нержавіючої сталі  FoREST</t>
  </si>
  <si>
    <t>Сковорода 20 см із нержавіючої сталі  FoREST</t>
  </si>
  <si>
    <t>Кошик для зберігання, складний, несучий, розбірний, пластиковий ящик для зберігання для кухні сірий. Розмір 600х400ммх230мм, вага 1,8 кг, об’єм 17 л (на заміну білих)</t>
  </si>
  <si>
    <t xml:space="preserve">Кошик для зберігання, складний, несучий, розбірний, пластиковий ящик для зберігання для кухні зелений. Розмір 600х400ммх230мм, вага 1,8 кг, об’єм 17 л </t>
  </si>
  <si>
    <t>Кошик для зберігання, складний, несучий, розбірний, пластиковий ящик для зберігання для кухні червоний. Розмір 600х400ммх230мм, вага 1,8 кг, об’єм 17 л</t>
  </si>
  <si>
    <t>Термоконтейнер Avatherm 601M чорний. Має подвійну стінку і спінений зсередини поліуретаном. Рівнів – 6, на GN 1/1-65. Виготовлений з поліпропіленової сировини, що не містить забруднюючих речовин. Втрати тепла 1,5ºС на годину. Втрати холоду 0,5 ºС на годину. Стійкість до температури від -40 ºС до +100 ºС. Внутрішні розміри 33,3х54х46см. Зовнішні розміри 45х62,5х57,5см. Об’єм: 83л. Вага 10,2кг.</t>
  </si>
  <si>
    <t>Візок нержавіючий для термоконтейнера Avatherm 601M</t>
  </si>
  <si>
    <t>Avatherm WaterBox</t>
  </si>
  <si>
    <t>Вакуумна кришка до Гастроємності GN 1/1</t>
  </si>
  <si>
    <t>Пластиковий ящик 600*400*420 мм</t>
  </si>
  <si>
    <t>Шафа шпилька GN 1/1 з дверима на 20 рівнів h180</t>
  </si>
  <si>
    <t>ВСЬОГО</t>
  </si>
  <si>
    <t>Начальник Управління                                                                                                                                   М икола ПОНОМАР</t>
  </si>
  <si>
    <t>Наталія Цехмистро, 0974057575</t>
  </si>
  <si>
    <t>Додаток 2
до акта приймання-передачі майна</t>
  </si>
  <si>
    <t xml:space="preserve">Перелік майна, яке приймається у комунальну власність Лозівської міської територіальної громади Лозівського району Харківської області від ТОВ «НЕО-ІТ» 
(Договір поставки від 01.09.2025 №0901-1)
</t>
  </si>
  <si>
    <t>№ з/п</t>
  </si>
  <si>
    <t>Type/Тип</t>
  </si>
  <si>
    <t>Description/Опис</t>
  </si>
  <si>
    <t>Quantity pcs/ кількість шт</t>
  </si>
  <si>
    <t>Costs per item USD/Вартість за одиницю</t>
  </si>
  <si>
    <t>Costs per item total USD/ Загальна вартість за товар</t>
  </si>
  <si>
    <t>Курс НБУ, грн</t>
  </si>
  <si>
    <t>Кількість</t>
  </si>
  <si>
    <t>Загальна вартість, грн</t>
  </si>
  <si>
    <t>PDU / БРЕ</t>
  </si>
  <si>
    <t>PDU 24 (KD-PDU-EU-1U-24P)</t>
  </si>
  <si>
    <t>Patch cord / Патч корд</t>
  </si>
  <si>
    <t>Cablexpert UTP cat.5E 0.5м gray</t>
  </si>
  <si>
    <t>Cablexpert UTP cat.5E 1 m gray</t>
  </si>
  <si>
    <t>Cablexpert UTP cat.5E 5m gray</t>
  </si>
  <si>
    <t>Server/ Сервер</t>
  </si>
  <si>
    <t>Box DL 380 G10, 8 * SFF + 8 * U.2 NVMe, 2 riser</t>
  </si>
  <si>
    <t>Програмне забезпечення/ Software</t>
  </si>
  <si>
    <t>Microsoft Windows Server 2025 Standard 16 Core OEM</t>
  </si>
  <si>
    <t>Кабель/СаЫе</t>
  </si>
  <si>
    <t>CAT 5e UTP (4x2x0.51) OK-Net, 305m</t>
  </si>
  <si>
    <t>Конектор/ connector STP RJ45 cat. 5e with through holes</t>
  </si>
  <si>
    <t>STPRJ45 cat. 5e (100)</t>
  </si>
  <si>
    <t>Тестер кабельний RJ-45/RJ-45 cable tester</t>
  </si>
  <si>
    <t>Kingda (NS-468)</t>
  </si>
  <si>
    <t>Інструмент для обтискання конекторів /Connector crimping tool</t>
  </si>
  <si>
    <t>LW-HT-002TB</t>
  </si>
  <si>
    <t>Інструмент для забивання та зачистки витої пари/Twisted pair crimping and stripping too</t>
  </si>
  <si>
    <t>KD-T2017A</t>
  </si>
  <si>
    <t>Інструмент для забивання контактів / Contactclogging tool</t>
  </si>
  <si>
    <t>KD-T2020</t>
  </si>
  <si>
    <t>Laptop /Ноутбук</t>
  </si>
  <si>
    <t>Lenovo VI5 G4 AMN (82YUOOYARA)</t>
  </si>
  <si>
    <t>Lenovo VI5 G4 IRU (83A1009SRA)</t>
  </si>
  <si>
    <t>Laptop bag/ Сумка для ноутбука</t>
  </si>
  <si>
    <t>2E 16" Black (2E-CBN616BK)</t>
  </si>
  <si>
    <t>Mouse/ Миша</t>
  </si>
  <si>
    <t>Logitech В110 Silent USB Black</t>
  </si>
  <si>
    <t>Monitor /Монітор</t>
  </si>
  <si>
    <t>27" PHILIPS 27E1N1800 4K</t>
  </si>
  <si>
    <t>23.8" ViewSonic Black (VA2432-MHD)</t>
  </si>
  <si>
    <t>Smartphone /Смартфон</t>
  </si>
  <si>
    <t>Samsung Galaxy A36 5G 6/128GB Awesome Black (SM-A366BZKBEUC)</t>
  </si>
  <si>
    <t>Hub /Концентратор</t>
  </si>
  <si>
    <t>Type-C Cablexpert A-CM-COMBO5-05 (hub/HDMI/PD/LAN)</t>
  </si>
  <si>
    <t>USB3.0 Gembird UHB-U3P7P-01 (7xUSB 3.0)</t>
  </si>
  <si>
    <t>Router/ Маршрутизатор</t>
  </si>
  <si>
    <t>MikroTik CCR2116-12G-4S+</t>
  </si>
  <si>
    <t>MikroTik CRS328-24p-4s+RM</t>
  </si>
  <si>
    <t>БФП/MFP</t>
  </si>
  <si>
    <t>A4 HP LaserJet Pro 4103fdw з Wi-Fi</t>
  </si>
  <si>
    <t>A3 HP LaserJet Pro M443nda</t>
  </si>
  <si>
    <t>A4 Epson EcoTank L3560 з Wi-Fi</t>
  </si>
  <si>
    <t>Чорнило/Ink</t>
  </si>
  <si>
    <t>Epson 103 Multipack (Bk C Y M)</t>
  </si>
  <si>
    <t>Epson 103 Black</t>
  </si>
  <si>
    <t>A3 Epson EcoTank L14150 з Wi-Fi (A4)</t>
  </si>
  <si>
    <t>ЗО</t>
  </si>
  <si>
    <t>Epson 101 Multipack (Bk C Y M)</t>
  </si>
  <si>
    <t>Epson 101 Black</t>
  </si>
  <si>
    <t>Label printer/ Принтер наклейок</t>
  </si>
  <si>
    <t>Принтер наклейок Epson LabelWorks LW-600P (C51CD69200)</t>
  </si>
  <si>
    <t>Barcode scanner/ сканер штрих-коду</t>
  </si>
  <si>
    <t>ASAP POS E28W (E28W)</t>
  </si>
  <si>
    <t>Телевізор/TV</t>
  </si>
  <si>
    <t>Samsung 75" UE75U7000FUXUA</t>
  </si>
  <si>
    <t>Bracket /Кронштейн</t>
  </si>
  <si>
    <t>Gembird WM-80ST-02</t>
  </si>
  <si>
    <t>43" Kivi 43F730QB FHD Smart</t>
  </si>
  <si>
    <t>Gembird WM-65ST-01</t>
  </si>
  <si>
    <t>Неттоп/Nettop</t>
  </si>
  <si>
    <t>HP Pro Mini 400-G9 (A55BFET)</t>
  </si>
  <si>
    <t>Keyboard+mouse/ Клавіатура+миша</t>
  </si>
  <si>
    <t>Logitech Wireless MK370 Black</t>
  </si>
  <si>
    <t>Веб-камера/ Webcam</t>
  </si>
  <si>
    <t>Logitech MX Brio 705</t>
  </si>
  <si>
    <t>IP phone/IP телефон</t>
  </si>
  <si>
    <t>Grandstream GAC2500</t>
  </si>
  <si>
    <t>IP phone/ IP телефон</t>
  </si>
  <si>
    <t>Grandstream GRP2670</t>
  </si>
  <si>
    <t>Headset/ Гарнітура</t>
  </si>
  <si>
    <t>Logitech H340 USB</t>
  </si>
  <si>
    <t>Storage device/ Накопичувач</t>
  </si>
  <si>
    <t>USB Flash drive 16GB SanDisk Ultra Flair (USB3.0)</t>
  </si>
  <si>
    <t>USB Flash drive 64GB Kingston DataTraveler SE9 G3 (USB3.2)</t>
  </si>
  <si>
    <t>Cable/ Кабель</t>
  </si>
  <si>
    <t>HDMI - HDM1 їм ATcom, v2.1, Premium 4K@60Hz</t>
  </si>
  <si>
    <t>HDMI - HDMI 3m Cablexpert, v2.1</t>
  </si>
  <si>
    <t>HDMI - HDMI 10m ATcom, v2.1 Premium, 4K@60Hz</t>
  </si>
  <si>
    <t>MikroTik XS+DA0003 SFP28, Зм</t>
  </si>
  <si>
    <t>Keyboard/ Клавіатура</t>
  </si>
  <si>
    <t>A4Tech KV-300H Grey USB</t>
  </si>
  <si>
    <t>Pad/ Килимок</t>
  </si>
  <si>
    <t>Gembird MP-GAMEPRO-M 250x350 мм</t>
  </si>
  <si>
    <t>Shredder/ Знищувач документів</t>
  </si>
  <si>
    <t>2E S-1015CD up to 10 sheets, cross cut 4x35 mm, 151 + CD cut</t>
  </si>
  <si>
    <t>Power filter/ Фільтр живлення</t>
  </si>
  <si>
    <t>REAL-EL RS-8 Protect 5m Black (EL122300024)</t>
  </si>
  <si>
    <t>Insulating tape/ Ізолента</t>
  </si>
  <si>
    <t>90122AS - 0,15mmx18mm, 20m, (2Ж+2Блак+2ЖЗ+2Черв+2Біл)</t>
  </si>
  <si>
    <t>Velcro fastener/ Стяжка-липучка</t>
  </si>
  <si>
    <t>Стяжка-липучка, 12 мм x 10м, bl</t>
  </si>
  <si>
    <t>Ties for cable/ Стяжки для кабеля</t>
  </si>
  <si>
    <t>Стяжки для кабеля 4.0x250mm (100шт/уп), w</t>
  </si>
  <si>
    <t>Стяжка 300 х8.0 мм,  100 шт.</t>
  </si>
  <si>
    <t>Power cable/ Кабель живлення</t>
  </si>
  <si>
    <t>Кабель живлення С13 1.8м Cablexpert, 0.75мм кв., VDE</t>
  </si>
  <si>
    <t>Construction tower /Будівельна вишка</t>
  </si>
  <si>
    <r>
      <rPr>
        <sz val="12"/>
        <color theme="1"/>
        <rFont val="Times New Roman"/>
        <charset val="204"/>
      </rPr>
      <t>Будівельна вишка тура Н=5,2 м 1.7x0.8 комплектація 4+1 (Робоча висота 6</t>
    </r>
    <r>
      <rPr>
        <vertAlign val="subscript"/>
        <sz val="12"/>
        <color theme="1"/>
        <rFont val="Times New Roman"/>
        <charset val="204"/>
      </rPr>
      <t>?</t>
    </r>
    <r>
      <rPr>
        <sz val="12"/>
        <color theme="1"/>
        <rFont val="Times New Roman"/>
        <charset val="204"/>
      </rPr>
      <t>2м)</t>
    </r>
  </si>
  <si>
    <t>Aerial antenna/ Антена ефірна</t>
  </si>
  <si>
    <t>Romsat AV-2845UV</t>
  </si>
  <si>
    <t>Coaxial cable/ Коаксіальний кабель</t>
  </si>
  <si>
    <t>FinMark F690BV (100м.)</t>
  </si>
  <si>
    <t>Gateway/ шлюз</t>
  </si>
  <si>
    <t>VoIP GSM шлюз Dinstar UC2000-VE-8G-B</t>
  </si>
  <si>
    <t>Всього</t>
  </si>
  <si>
    <t>Начальник Управління                                                                               Микола ПОНОМАР</t>
  </si>
  <si>
    <t>Додаток 3
до акта приймання-передачі майна</t>
  </si>
  <si>
    <t xml:space="preserve">Перелік майна, яке приймається у комунальну власність Лозівської міської територіальної громади Лозівського району Харківської області від ТОВ «БМСЕРВІС 2.0»
 (Договір поставки та виконання робіт від 18.03.2025 №3689/03/25
</t>
  </si>
  <si>
    <t>Кількість товару, шт.</t>
  </si>
  <si>
    <t>Вартість (ціна) однієї шт.  (доларів США) без ПДВ</t>
  </si>
  <si>
    <t>Сума товару (доларів США) без ПДВ</t>
  </si>
  <si>
    <t>Вартість (ціна 1 шт) товару (доларів США) з ПДВ</t>
  </si>
  <si>
    <t>Питома вага складових монтованого обладнання (%)</t>
  </si>
  <si>
    <t>* Розподіл суми монтажних робіт згідно вартості устаткування, яке монтувалося</t>
  </si>
  <si>
    <t xml:space="preserve">Курс НБУ, грн </t>
  </si>
  <si>
    <t>Вартість, грн</t>
  </si>
  <si>
    <t>Комплект камер МК та ХК/Refrigerator and freezer set</t>
  </si>
  <si>
    <t>Агрегат OP-LSQM098LLW05E/Unit  OP-LSQM098LLW05E</t>
  </si>
  <si>
    <t>Агрегат OP-LSQM067LLW05E/Unit OP-LSQM067LLW05E</t>
  </si>
  <si>
    <t>Агрегат OP-LSQM068NTW05E/Unit OP-LSQM068NTW05E</t>
  </si>
  <si>
    <t>Агрегат OP-MSXM080MLW05E/Unit OP-MSXM080MLW05E</t>
  </si>
  <si>
    <t>Агрегат OP-MSXM068MLW05E/Unit OP-MSXM068MLW05E</t>
  </si>
  <si>
    <t>Агрегат OP-MSXM057MLW05E/Unit OP-MSXM057MLW05E</t>
  </si>
  <si>
    <t>Агрегат OP-MSXM034MLW05E/Unit OP-MSXM034MLW05E</t>
  </si>
  <si>
    <t>Агрегат OP-MSXM108MLW05E/Unit OP-MSXM108MLW05E</t>
  </si>
  <si>
    <t>Повітроохолоджувач TEC C 035.A13-D3-80/(Thermoway)/Air cooler TEC C 035.A13-D3-80 (Thermoway)</t>
  </si>
  <si>
    <t>Повітроохолоджувач TEC C 035.A12-D4-80 (Thermoway)/Air cooler TEC C 035.A12-D4-80 (Thermoway)</t>
  </si>
  <si>
    <t>Повітроохолоджувач TEC C 030.A12-D5-80 (Thermoway)/Air cooler TEC C 030.A12-D5-80 (Thermoway)</t>
  </si>
  <si>
    <t>Повітроохолоджувач TEC C 035.A12-D6-60 (Thermoway)/Air cooler TEC C 035.A12-D6-60 (Thermoway)</t>
  </si>
  <si>
    <t>Повітроохолоджувач TEC C 035.A13-D3-60 (Thermoway)/Air cooler TEC C 035.A13-D3-60 (Thermoway)</t>
  </si>
  <si>
    <t>Повітроохолоджувач TEC S 030.A13-D3-60 (Thermoway)/Air cooler TEC S 030.A13-D3-60 (Thermoway)</t>
  </si>
  <si>
    <t>Повітроохолоджувач TEC C 035.A12-D3-60 (Thermoway)/Air cooler TEC C 035.A12-D3-60 (Thermoway)</t>
  </si>
  <si>
    <t>Повітроохолоджувач TEC C 035.A12-D4-60 (Thermoway)/Air cooler TEC C 035.A12-D4-60 (Thermoway)</t>
  </si>
  <si>
    <t>Повітроохолоджувач TEC D 025.A14-D3-40 (Thermoway)/Air cooler TEC D 025.A14-D3-40 (Thermoway)</t>
  </si>
  <si>
    <t>Камера шокового охолодження та заморозки BMS 2/BMS 2 blast chilling and freezing chamber</t>
  </si>
  <si>
    <t>Камера шокового охолодження та заморозки BMS 5/BMS 5 blast chilling and freezing chamber</t>
  </si>
  <si>
    <t>Пульт керування камерою/Camera control panel</t>
  </si>
  <si>
    <t>Система моніторінгу/Monitoring system</t>
  </si>
  <si>
    <t>Монтажні роботи/Installation work</t>
  </si>
  <si>
    <t>посл.</t>
  </si>
  <si>
    <t>Борошнопросіювач вібраційний 150кг/год ВП-1/Flour sifter vibrating 150kg/h VP-1</t>
  </si>
  <si>
    <t>Інсектицидна світлова пастка з клейким папером Pomel Duo 60/Light trap with sticky paper Pomel Duo 60</t>
  </si>
  <si>
    <t>Вклад клейовий DUO POMEL, 2 шт/Adhesive paper for DUO POMEL, 2 шт</t>
  </si>
  <si>
    <t>ОВОЧЕРІЗКА CL 60E РОБОЧА СТАНЦІЯ 400V/VEGETABLE CUTTER CL 60E WORKSTATION 400V</t>
  </si>
  <si>
    <t>МІКСЕР РУЧНИЙ MP 350 ULTRA V.V./HAND MIXER MP 350 ULTRA V.V.</t>
  </si>
  <si>
    <t>УНІВЕРСАЛЬНЕ КРІПЛЕННЯ-ТРИМАЧ ДЛЯ МІКСЕРА (27358)/UNIVERSAL MIXER HOLDER (27358)</t>
  </si>
  <si>
    <t>МІКСЕР РУЧНИЙ-МІНІ ROBOT COUPE MINI MP 190 COMBI/HAND MIXER-MINI ROBOT COUPE MINI MP 190 COMBI</t>
  </si>
  <si>
    <t>Точило електричне для гостріння ножів- чорне - 220-240V - 295x110x(H)110 mm/Electric knife sharpener - black - 220-240V - 295x110x(H)110 mm</t>
  </si>
  <si>
    <t>Візок ВН-570х400х800-GN 1/1-пр1-01/Trolley VN-570x400x800-GN 1/1-pr1-01</t>
  </si>
  <si>
    <t>Станція гігієни  SPG 1102 D/Hygiene station  SPG 1102 D</t>
  </si>
  <si>
    <t>ПЛИТА ІНДУКЦІЙНА HURAKAN HKN-ICF35D З ЕЛЕКТРОННИМ УПРАВЛІННЯМ, 3500W/INDUCTION HOB HURAKAN HKN-ICF35D WITH ELECTRONIC CONTROL, 3500W</t>
  </si>
  <si>
    <t>Ваги DBII-300 (600*700)/Scales DBII-300 (600*700)</t>
  </si>
  <si>
    <t>Ваги SW-20/Scales SW-20</t>
  </si>
  <si>
    <t>Вертикальний прес RTV-4/Vertical press RTV-4</t>
  </si>
  <si>
    <t>Штабелер гідравлічний 1500кг, підйом-3м, довжина вил 1,1м, колір-жовтий/Hydraulic stacker 1500kg, lift-3m, fork length 1.1m, color-yellow</t>
  </si>
  <si>
    <t>Візок ручний "Рокла"-D1/Hand truck "Rokla"-D1</t>
  </si>
  <si>
    <t>HD 7/10 CXF *EU-I /HD 7/10 CXF *EU-I</t>
  </si>
  <si>
    <t>Трубка для піни TR basic 2/Tube for foam TR basic 2</t>
  </si>
  <si>
    <t>Швидке з`єднання TR/Fast connection TR</t>
  </si>
  <si>
    <t>Швидке з`єднання вставний ніпель/Quick connection push-in nipple</t>
  </si>
  <si>
    <t>Підлогомийна машина BD 38/12 C/Floor scrubber BD 38/12 C</t>
  </si>
  <si>
    <t>Шафа для сушіння одягу ШСО-10 В/Clothes drying cabinet ShSO-10 V</t>
  </si>
  <si>
    <t>* Примітка: Вартість монтажних робіт у сумі 5699404,23 грн була розподілена у пропорційному відношенні до вартості монтованого обладнання. Відповідно, вартість монтованого обладнання була збільшена на зазначену суму.</t>
  </si>
  <si>
    <t>Додаток 4
до акта приймання-передачі майна</t>
  </si>
  <si>
    <t xml:space="preserve">Перелік майна, яке приймається у комунальну власність Лозівської міської територіальної громади Лозівського району Харківської області від ТОВ «БМ ДИСТРИБУШН 2.0» 
(Договір поставки від 18.03.2025 №3705/03/25)
</t>
  </si>
  <si>
    <t xml:space="preserve"> п/п</t>
  </si>
  <si>
    <t>Найменування / Name</t>
  </si>
  <si>
    <t xml:space="preserve">Ціна без ПДВ, доларів США </t>
  </si>
  <si>
    <t>Сума без ПДВ, доларів США</t>
  </si>
  <si>
    <t>Сума товару (гривні) без ПДВ</t>
  </si>
  <si>
    <t>Піч пароконвекційна Maxx Pro easyDial 20.10 ES (Convotherm)</t>
  </si>
  <si>
    <t>Піч пароконвекційна Maxx Pro easyDial 20.20 EB (Convotherm)</t>
  </si>
  <si>
    <t>Рама з напрямними тип GN 1/1 (Convotherm)</t>
  </si>
  <si>
    <t>Рама з напрямними тип GN 2/1 (Convotherm)</t>
  </si>
  <si>
    <t>Картоплечистка Pioneer K/30 (Nilma)</t>
  </si>
  <si>
    <t>Машина для мийки овочів ATIR 1 TILTING (Nilma)</t>
  </si>
  <si>
    <t>Стерилізатор ножів UV 16W (Sirman)</t>
  </si>
  <si>
    <t>СЛАЙСЕР MIRRA 300 Y09 SIRMAN</t>
  </si>
  <si>
    <t>Вакуумна пакувальна машина Есо-Тор (Ecovac)</t>
  </si>
  <si>
    <t>Машина для формування котлет С/ЕН MAX (La Minerva)</t>
  </si>
  <si>
    <t>Матриця для С/Е Н MAX (La Minerva)</t>
  </si>
  <si>
    <t>Панірувальна машина ВВ 150Т (La Minerva)</t>
  </si>
  <si>
    <t>Фаршеміс IP 180 ХР BA (Sirman)</t>
  </si>
  <si>
    <t>Тендерайзер DRAKE (Sirman)</t>
  </si>
  <si>
    <t>Набір ножів для DRAKE (Sirman)</t>
  </si>
  <si>
    <t>Набір ножів 8мм для DRAKE (Sirman)</t>
  </si>
  <si>
    <t>М’ясорубка LM-98/P (КТ)</t>
  </si>
  <si>
    <t>Міксер планетарний PL160NVAF (Starmix)</t>
  </si>
  <si>
    <t>Діжа 160L (Starmix)</t>
  </si>
  <si>
    <t>Посудомийна машина НВ2А B/PD AF AS (Hoonved)</t>
  </si>
  <si>
    <t>Макароноварка CPMDE2-18 (Firex)</t>
  </si>
  <si>
    <t>Котел варочний багатофункціональний PRIE320M VI (Firex)</t>
  </si>
  <si>
    <t>Сковорода електрична BR1E150I.M (Firex)</t>
  </si>
  <si>
    <t>Планетарний міксер PLUTONE 7 VV (Sirman)</t>
  </si>
  <si>
    <t>Посудомийна машина DA- 150+PR+MS-2A (Mimasa)</t>
  </si>
  <si>
    <t>Начальник Управління                                                                      Микола ПОНОМАР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</si>
</sst>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.mm.yyyy;@"/>
    <numFmt numFmtId="179" formatCode="#,##0.000"/>
    <numFmt numFmtId="180" formatCode="0.0000"/>
  </numFmts>
  <fonts count="35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4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vertAlign val="superscript"/>
      <sz val="11"/>
      <color theme="1"/>
      <name val="Times New Roman"/>
      <charset val="204"/>
    </font>
    <font>
      <vertAlign val="subscript"/>
      <sz val="12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8" applyNumberFormat="0" applyFill="0" applyAlignment="0" applyProtection="0">
      <alignment vertical="center"/>
    </xf>
    <xf numFmtId="0" fontId="20" fillId="0" borderId="68" applyNumberFormat="0" applyFill="0" applyAlignment="0" applyProtection="0">
      <alignment vertical="center"/>
    </xf>
    <xf numFmtId="0" fontId="21" fillId="0" borderId="6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0" applyNumberFormat="0" applyAlignment="0" applyProtection="0">
      <alignment vertical="center"/>
    </xf>
    <xf numFmtId="0" fontId="23" fillId="5" borderId="71" applyNumberFormat="0" applyAlignment="0" applyProtection="0">
      <alignment vertical="center"/>
    </xf>
    <xf numFmtId="0" fontId="24" fillId="5" borderId="70" applyNumberFormat="0" applyAlignment="0" applyProtection="0">
      <alignment vertical="center"/>
    </xf>
    <xf numFmtId="0" fontId="25" fillId="6" borderId="72" applyNumberFormat="0" applyAlignment="0" applyProtection="0">
      <alignment vertical="center"/>
    </xf>
    <xf numFmtId="0" fontId="26" fillId="0" borderId="73" applyNumberFormat="0" applyFill="0" applyAlignment="0" applyProtection="0">
      <alignment vertical="center"/>
    </xf>
    <xf numFmtId="0" fontId="27" fillId="0" borderId="7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justify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wrapText="1"/>
    </xf>
    <xf numFmtId="178" fontId="4" fillId="0" borderId="6" xfId="0" applyNumberFormat="1" applyFont="1" applyBorder="1" applyAlignment="1">
      <alignment horizontal="center" wrapText="1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vertical="center"/>
    </xf>
    <xf numFmtId="0" fontId="7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 indent="2"/>
    </xf>
    <xf numFmtId="0" fontId="7" fillId="2" borderId="13" xfId="0" applyFont="1" applyFill="1" applyBorder="1" applyAlignment="1">
      <alignment horizontal="left" vertical="center" wrapText="1" inden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 indent="2"/>
    </xf>
    <xf numFmtId="0" fontId="6" fillId="0" borderId="7" xfId="0" applyFont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 indent="2"/>
    </xf>
    <xf numFmtId="0" fontId="7" fillId="2" borderId="9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 indent="2"/>
    </xf>
    <xf numFmtId="0" fontId="6" fillId="2" borderId="9" xfId="0" applyFont="1" applyFill="1" applyBorder="1" applyAlignment="1">
      <alignment horizontal="left" vertical="center" wrapText="1" indent="2"/>
    </xf>
    <xf numFmtId="0" fontId="6" fillId="2" borderId="18" xfId="0" applyFont="1" applyFill="1" applyBorder="1" applyAlignment="1">
      <alignment horizontal="left" vertical="center" wrapText="1" indent="2"/>
    </xf>
    <xf numFmtId="0" fontId="6" fillId="0" borderId="19" xfId="0" applyFont="1" applyBorder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left" vertical="center" wrapText="1" indent="2"/>
    </xf>
    <xf numFmtId="0" fontId="7" fillId="2" borderId="20" xfId="0" applyFont="1" applyFill="1" applyBorder="1" applyAlignment="1">
      <alignment horizontal="left" vertical="center" wrapText="1" inden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 indent="2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2" fontId="5" fillId="0" borderId="13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1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justify" wrapText="1"/>
    </xf>
    <xf numFmtId="178" fontId="4" fillId="0" borderId="23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2" fontId="6" fillId="0" borderId="26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4" fontId="7" fillId="0" borderId="13" xfId="0" applyNumberFormat="1" applyFont="1" applyBorder="1" applyAlignment="1">
      <alignment vertical="center" wrapText="1"/>
    </xf>
    <xf numFmtId="4" fontId="7" fillId="0" borderId="13" xfId="0" applyNumberFormat="1" applyFont="1" applyBorder="1" applyAlignment="1">
      <alignment vertical="center"/>
    </xf>
    <xf numFmtId="4" fontId="7" fillId="0" borderId="12" xfId="0" applyNumberFormat="1" applyFont="1" applyBorder="1" applyAlignment="1">
      <alignment vertical="center"/>
    </xf>
    <xf numFmtId="4" fontId="7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4" fontId="7" fillId="0" borderId="9" xfId="0" applyNumberFormat="1" applyFont="1" applyBorder="1" applyAlignment="1">
      <alignment vertical="center" wrapText="1"/>
    </xf>
    <xf numFmtId="4" fontId="7" fillId="0" borderId="9" xfId="0" applyNumberFormat="1" applyFont="1" applyBorder="1" applyAlignment="1">
      <alignment vertical="center"/>
    </xf>
    <xf numFmtId="4" fontId="7" fillId="0" borderId="28" xfId="0" applyNumberFormat="1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/>
    </xf>
    <xf numFmtId="4" fontId="7" fillId="0" borderId="12" xfId="0" applyNumberFormat="1" applyFont="1" applyBorder="1" applyAlignment="1">
      <alignment vertical="center" wrapText="1"/>
    </xf>
    <xf numFmtId="4" fontId="7" fillId="0" borderId="7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 wrapText="1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2" fontId="5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1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178" fontId="4" fillId="0" borderId="3" xfId="0" applyNumberFormat="1" applyFont="1" applyBorder="1" applyAlignment="1">
      <alignment horizontal="center" wrapText="1"/>
    </xf>
    <xf numFmtId="178" fontId="4" fillId="0" borderId="2" xfId="0" applyNumberFormat="1" applyFont="1" applyBorder="1" applyAlignment="1">
      <alignment horizontal="center" wrapText="1"/>
    </xf>
    <xf numFmtId="178" fontId="4" fillId="0" borderId="29" xfId="0" applyNumberFormat="1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178" fontId="4" fillId="0" borderId="31" xfId="0" applyNumberFormat="1" applyFont="1" applyBorder="1" applyAlignment="1">
      <alignment horizontal="center" wrapText="1"/>
    </xf>
    <xf numFmtId="178" fontId="4" fillId="0" borderId="19" xfId="0" applyNumberFormat="1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178" fontId="4" fillId="0" borderId="8" xfId="0" applyNumberFormat="1" applyFont="1" applyBorder="1" applyAlignment="1">
      <alignment horizontal="center" wrapText="1"/>
    </xf>
    <xf numFmtId="178" fontId="4" fillId="0" borderId="7" xfId="0" applyNumberFormat="1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2" fontId="6" fillId="0" borderId="39" xfId="0" applyNumberFormat="1" applyFont="1" applyBorder="1" applyAlignment="1">
      <alignment horizontal="center" vertical="center" wrapText="1"/>
    </xf>
    <xf numFmtId="2" fontId="6" fillId="0" borderId="40" xfId="0" applyNumberFormat="1" applyFont="1" applyBorder="1" applyAlignment="1">
      <alignment horizontal="center" vertical="center" wrapText="1"/>
    </xf>
    <xf numFmtId="2" fontId="6" fillId="0" borderId="41" xfId="0" applyNumberFormat="1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2" fontId="6" fillId="0" borderId="43" xfId="0" applyNumberFormat="1" applyFont="1" applyBorder="1" applyAlignment="1">
      <alignment horizontal="center" vertical="center" wrapText="1"/>
    </xf>
    <xf numFmtId="2" fontId="6" fillId="0" borderId="44" xfId="0" applyNumberFormat="1" applyFont="1" applyBorder="1" applyAlignment="1">
      <alignment horizontal="center" vertical="center" wrapText="1"/>
    </xf>
    <xf numFmtId="2" fontId="6" fillId="0" borderId="4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2" fontId="6" fillId="0" borderId="4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2" fontId="6" fillId="0" borderId="50" xfId="0" applyNumberFormat="1" applyFont="1" applyBorder="1" applyAlignment="1">
      <alignment horizontal="center" vertical="center" wrapText="1"/>
    </xf>
    <xf numFmtId="2" fontId="6" fillId="0" borderId="51" xfId="0" applyNumberFormat="1" applyFont="1" applyBorder="1" applyAlignment="1">
      <alignment horizontal="center" vertical="center" wrapText="1"/>
    </xf>
    <xf numFmtId="2" fontId="6" fillId="0" borderId="52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2" fontId="6" fillId="0" borderId="53" xfId="0" applyNumberFormat="1" applyFont="1" applyBorder="1" applyAlignment="1">
      <alignment horizontal="center" vertical="center" wrapText="1"/>
    </xf>
    <xf numFmtId="179" fontId="5" fillId="0" borderId="7" xfId="0" applyNumberFormat="1" applyFont="1" applyBorder="1" applyAlignment="1">
      <alignment vertical="center"/>
    </xf>
    <xf numFmtId="4" fontId="5" fillId="0" borderId="28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2" fontId="4" fillId="0" borderId="54" xfId="0" applyNumberFormat="1" applyFont="1" applyBorder="1" applyAlignment="1">
      <alignment horizontal="center" vertical="center" wrapText="1"/>
    </xf>
    <xf numFmtId="2" fontId="4" fillId="0" borderId="45" xfId="0" applyNumberFormat="1" applyFont="1" applyBorder="1" applyAlignment="1">
      <alignment horizontal="center" vertical="center" wrapText="1"/>
    </xf>
    <xf numFmtId="2" fontId="4" fillId="0" borderId="52" xfId="0" applyNumberFormat="1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8" fontId="4" fillId="0" borderId="28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80" fontId="6" fillId="0" borderId="40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80" fontId="6" fillId="0" borderId="44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4" xfId="0" applyFont="1" applyBorder="1" applyAlignment="1">
      <alignment wrapText="1"/>
    </xf>
    <xf numFmtId="0" fontId="4" fillId="0" borderId="45" xfId="0" applyFont="1" applyBorder="1" applyAlignment="1">
      <alignment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180" fontId="6" fillId="0" borderId="51" xfId="0" applyNumberFormat="1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3" fillId="0" borderId="2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55" xfId="0" applyFont="1" applyBorder="1" applyAlignment="1">
      <alignment vertical="center" wrapText="1"/>
    </xf>
    <xf numFmtId="2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/>
    <xf numFmtId="0" fontId="4" fillId="0" borderId="52" xfId="0" applyFont="1" applyBorder="1" applyAlignment="1">
      <alignment wrapText="1"/>
    </xf>
    <xf numFmtId="2" fontId="4" fillId="0" borderId="7" xfId="0" applyNumberFormat="1" applyFont="1" applyBorder="1"/>
    <xf numFmtId="0" fontId="9" fillId="0" borderId="0" xfId="0" applyFont="1" applyFill="1"/>
    <xf numFmtId="0" fontId="12" fillId="0" borderId="1" xfId="0" applyFont="1" applyBorder="1" applyAlignment="1">
      <alignment horizontal="center" vertical="justify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58" fontId="12" fillId="0" borderId="3" xfId="0" applyNumberFormat="1" applyFont="1" applyBorder="1" applyAlignment="1">
      <alignment horizontal="center" wrapText="1"/>
    </xf>
    <xf numFmtId="58" fontId="12" fillId="0" borderId="4" xfId="0" applyNumberFormat="1" applyFont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top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7" xfId="0" applyFont="1" applyBorder="1"/>
    <xf numFmtId="2" fontId="9" fillId="0" borderId="56" xfId="0" applyNumberFormat="1" applyFont="1" applyBorder="1"/>
    <xf numFmtId="0" fontId="13" fillId="0" borderId="9" xfId="0" applyFont="1" applyBorder="1" applyAlignment="1">
      <alignment horizontal="center" vertical="center" wrapText="1"/>
    </xf>
    <xf numFmtId="0" fontId="9" fillId="0" borderId="17" xfId="0" applyFont="1" applyBorder="1"/>
    <xf numFmtId="2" fontId="9" fillId="0" borderId="26" xfId="0" applyNumberFormat="1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justify" wrapText="1"/>
    </xf>
    <xf numFmtId="58" fontId="12" fillId="0" borderId="11" xfId="0" applyNumberFormat="1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58" fontId="12" fillId="0" borderId="10" xfId="0" applyNumberFormat="1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58" fontId="12" fillId="0" borderId="28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58" fontId="12" fillId="0" borderId="13" xfId="0" applyNumberFormat="1" applyFont="1" applyBorder="1" applyAlignment="1">
      <alignment horizontal="center"/>
    </xf>
    <xf numFmtId="0" fontId="12" fillId="0" borderId="30" xfId="0" applyFont="1" applyBorder="1" applyAlignment="1">
      <alignment horizontal="center" wrapText="1"/>
    </xf>
    <xf numFmtId="0" fontId="12" fillId="0" borderId="57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12" fillId="0" borderId="58" xfId="0" applyFont="1" applyBorder="1" applyAlignment="1">
      <alignment horizontal="center" wrapText="1"/>
    </xf>
    <xf numFmtId="0" fontId="12" fillId="0" borderId="59" xfId="0" applyFont="1" applyBorder="1" applyAlignment="1">
      <alignment horizontal="center" wrapText="1"/>
    </xf>
    <xf numFmtId="0" fontId="9" fillId="0" borderId="42" xfId="0" applyFont="1" applyBorder="1"/>
    <xf numFmtId="2" fontId="9" fillId="0" borderId="39" xfId="0" applyNumberFormat="1" applyFont="1" applyBorder="1"/>
    <xf numFmtId="0" fontId="9" fillId="0" borderId="46" xfId="0" applyFont="1" applyBorder="1"/>
    <xf numFmtId="2" fontId="9" fillId="0" borderId="43" xfId="0" applyNumberFormat="1" applyFont="1" applyBorder="1"/>
    <xf numFmtId="0" fontId="12" fillId="0" borderId="0" xfId="0" applyFont="1" applyFill="1" applyAlignment="1">
      <alignment vertical="justify" wrapText="1"/>
    </xf>
    <xf numFmtId="0" fontId="2" fillId="0" borderId="0" xfId="0" applyFont="1" applyAlignment="1">
      <alignment horizontal="left" vertical="justify" wrapText="1"/>
    </xf>
    <xf numFmtId="58" fontId="12" fillId="0" borderId="28" xfId="0" applyNumberFormat="1" applyFont="1" applyFill="1" applyBorder="1" applyAlignment="1">
      <alignment horizontal="center"/>
    </xf>
    <xf numFmtId="58" fontId="12" fillId="0" borderId="14" xfId="0" applyNumberFormat="1" applyFont="1" applyFill="1" applyBorder="1" applyAlignment="1">
      <alignment horizontal="center"/>
    </xf>
    <xf numFmtId="58" fontId="12" fillId="0" borderId="13" xfId="0" applyNumberFormat="1" applyFont="1" applyFill="1" applyBorder="1" applyAlignment="1">
      <alignment horizontal="center"/>
    </xf>
    <xf numFmtId="58" fontId="12" fillId="0" borderId="14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0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2" fillId="0" borderId="25" xfId="0" applyFont="1" applyFill="1" applyBorder="1" applyAlignment="1">
      <alignment horizontal="center" wrapText="1"/>
    </xf>
    <xf numFmtId="0" fontId="12" fillId="0" borderId="59" xfId="0" applyFont="1" applyFill="1" applyBorder="1" applyAlignment="1">
      <alignment horizontal="center" wrapText="1"/>
    </xf>
    <xf numFmtId="0" fontId="12" fillId="0" borderId="58" xfId="0" applyFont="1" applyFill="1" applyBorder="1" applyAlignment="1">
      <alignment horizontal="center" wrapText="1"/>
    </xf>
    <xf numFmtId="0" fontId="12" fillId="0" borderId="27" xfId="0" applyFont="1" applyFill="1" applyBorder="1" applyAlignment="1">
      <alignment horizontal="center" wrapText="1"/>
    </xf>
    <xf numFmtId="0" fontId="9" fillId="0" borderId="37" xfId="0" applyFont="1" applyFill="1" applyBorder="1"/>
    <xf numFmtId="2" fontId="9" fillId="0" borderId="39" xfId="0" applyNumberFormat="1" applyFont="1" applyFill="1" applyBorder="1"/>
    <xf numFmtId="2" fontId="9" fillId="0" borderId="56" xfId="0" applyNumberFormat="1" applyFont="1" applyFill="1" applyBorder="1"/>
    <xf numFmtId="0" fontId="9" fillId="0" borderId="17" xfId="0" applyFont="1" applyFill="1" applyBorder="1"/>
    <xf numFmtId="2" fontId="9" fillId="0" borderId="43" xfId="0" applyNumberFormat="1" applyFont="1" applyFill="1" applyBorder="1"/>
    <xf numFmtId="2" fontId="9" fillId="0" borderId="26" xfId="0" applyNumberFormat="1" applyFont="1" applyFill="1" applyBorder="1"/>
    <xf numFmtId="0" fontId="12" fillId="0" borderId="60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2" fontId="12" fillId="0" borderId="63" xfId="0" applyNumberFormat="1" applyFont="1" applyBorder="1"/>
    <xf numFmtId="2" fontId="9" fillId="0" borderId="0" xfId="0" applyNumberFormat="1" applyFont="1"/>
    <xf numFmtId="0" fontId="9" fillId="0" borderId="7" xfId="0" applyFont="1" applyBorder="1" applyAlignment="1">
      <alignment vertical="center" wrapText="1"/>
    </xf>
    <xf numFmtId="0" fontId="12" fillId="0" borderId="17" xfId="0" applyFont="1" applyBorder="1"/>
    <xf numFmtId="2" fontId="12" fillId="0" borderId="26" xfId="0" applyNumberFormat="1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9" xfId="0" applyFont="1" applyBorder="1"/>
    <xf numFmtId="0" fontId="9" fillId="0" borderId="64" xfId="0" applyFont="1" applyBorder="1"/>
    <xf numFmtId="0" fontId="12" fillId="0" borderId="6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65" xfId="0" applyFont="1" applyBorder="1"/>
    <xf numFmtId="2" fontId="12" fillId="0" borderId="23" xfId="0" applyNumberFormat="1" applyFont="1" applyBorder="1"/>
    <xf numFmtId="0" fontId="12" fillId="0" borderId="0" xfId="0" applyFont="1" applyAlignment="1">
      <alignment horizontal="center"/>
    </xf>
    <xf numFmtId="0" fontId="12" fillId="0" borderId="46" xfId="0" applyFont="1" applyBorder="1"/>
    <xf numFmtId="2" fontId="12" fillId="0" borderId="43" xfId="0" applyNumberFormat="1" applyFont="1" applyBorder="1"/>
    <xf numFmtId="0" fontId="9" fillId="0" borderId="66" xfId="0" applyFont="1" applyBorder="1"/>
    <xf numFmtId="0" fontId="9" fillId="0" borderId="50" xfId="0" applyFont="1" applyBorder="1"/>
    <xf numFmtId="0" fontId="12" fillId="0" borderId="5" xfId="0" applyFont="1" applyBorder="1"/>
    <xf numFmtId="2" fontId="12" fillId="0" borderId="29" xfId="0" applyNumberFormat="1" applyFont="1" applyBorder="1"/>
    <xf numFmtId="0" fontId="12" fillId="0" borderId="17" xfId="0" applyFont="1" applyFill="1" applyBorder="1"/>
    <xf numFmtId="2" fontId="12" fillId="0" borderId="43" xfId="0" applyNumberFormat="1" applyFont="1" applyFill="1" applyBorder="1"/>
    <xf numFmtId="2" fontId="12" fillId="0" borderId="26" xfId="0" applyNumberFormat="1" applyFont="1" applyFill="1" applyBorder="1"/>
    <xf numFmtId="0" fontId="9" fillId="0" borderId="21" xfId="0" applyFont="1" applyFill="1" applyBorder="1"/>
    <xf numFmtId="0" fontId="9" fillId="0" borderId="58" xfId="0" applyFont="1" applyFill="1" applyBorder="1"/>
    <xf numFmtId="0" fontId="9" fillId="0" borderId="49" xfId="0" applyFont="1" applyFill="1" applyBorder="1"/>
    <xf numFmtId="0" fontId="9" fillId="0" borderId="64" xfId="0" applyFont="1" applyFill="1" applyBorder="1"/>
    <xf numFmtId="2" fontId="9" fillId="0" borderId="64" xfId="0" applyNumberFormat="1" applyFont="1" applyBorder="1"/>
    <xf numFmtId="0" fontId="12" fillId="0" borderId="5" xfId="0" applyFont="1" applyFill="1" applyBorder="1"/>
    <xf numFmtId="2" fontId="12" fillId="0" borderId="29" xfId="0" applyNumberFormat="1" applyFont="1" applyFill="1" applyBorder="1"/>
    <xf numFmtId="0" fontId="12" fillId="0" borderId="65" xfId="0" applyFont="1" applyFill="1" applyBorder="1"/>
    <xf numFmtId="2" fontId="12" fillId="0" borderId="23" xfId="0" applyNumberFormat="1" applyFont="1" applyFill="1" applyBorder="1"/>
    <xf numFmtId="2" fontId="12" fillId="0" borderId="20" xfId="0" applyNumberFormat="1" applyFont="1" applyBorder="1"/>
    <xf numFmtId="2" fontId="12" fillId="0" borderId="13" xfId="0" applyNumberFormat="1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323850</xdr:colOff>
      <xdr:row>34</xdr:row>
      <xdr:rowOff>161925</xdr:rowOff>
    </xdr:from>
    <xdr:to>
      <xdr:col>2</xdr:col>
      <xdr:colOff>981075</xdr:colOff>
      <xdr:row>34</xdr:row>
      <xdr:rowOff>161925</xdr:rowOff>
    </xdr:to>
    <xdr:pic>
      <xdr:nvPicPr>
        <xdr:cNvPr id="2" name="Рисунок 72" descr="Описание: RK710 | Ð¥Ð¾Ð»Ð¾Ð´Ð¸Ð»ÑÐ½ÑÐ¹ ÑÐºÐ°Ñ GN2/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0" y="11720830"/>
          <a:ext cx="58674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323850</xdr:colOff>
      <xdr:row>34</xdr:row>
      <xdr:rowOff>161925</xdr:rowOff>
    </xdr:from>
    <xdr:to>
      <xdr:col>14</xdr:col>
      <xdr:colOff>981075</xdr:colOff>
      <xdr:row>34</xdr:row>
      <xdr:rowOff>161925</xdr:rowOff>
    </xdr:to>
    <xdr:pic>
      <xdr:nvPicPr>
        <xdr:cNvPr id="3" name="Рисунок 72" descr="Описание: RK710 | Ð¥Ð¾Ð»Ð¾Ð´Ð¸Ð»ÑÐ½ÑÐ¹ ÑÐºÐ°Ñ GN2/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25800" y="11720830"/>
          <a:ext cx="9429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89"/>
  <sheetViews>
    <sheetView tabSelected="1" zoomScale="70" zoomScaleNormal="70" topLeftCell="A170" workbookViewId="0">
      <selection activeCell="A1" sqref="A1:Y189"/>
    </sheetView>
  </sheetViews>
  <sheetFormatPr defaultColWidth="9" defaultRowHeight="15"/>
  <cols>
    <col min="1" max="1" width="6.14285714285714" style="140" customWidth="1"/>
    <col min="2" max="2" width="71.2857142857143" style="140" customWidth="1"/>
    <col min="3" max="3" width="7.85714285714286" style="140" customWidth="1"/>
    <col min="4" max="4" width="7.14285714285714" style="140" customWidth="1"/>
    <col min="5" max="5" width="9" style="140"/>
    <col min="6" max="6" width="9.71428571428571" style="140" customWidth="1"/>
    <col min="7" max="7" width="6.28571428571429" style="140" customWidth="1"/>
    <col min="8" max="8" width="9.71428571428571" style="140" customWidth="1"/>
    <col min="9" max="9" width="5.42857142857143" style="140" customWidth="1"/>
    <col min="10" max="10" width="10.1428571428571" style="140" customWidth="1"/>
    <col min="11" max="11" width="5.57142857142857" style="140" customWidth="1"/>
    <col min="12" max="12" width="11" style="140" customWidth="1"/>
    <col min="13" max="13" width="7.57142857142857" style="140" customWidth="1"/>
    <col min="14" max="14" width="11.2857142857143" style="140" customWidth="1"/>
    <col min="15" max="15" width="5.71428571428571" style="140" customWidth="1"/>
    <col min="16" max="16" width="10.8571428571429" style="140" customWidth="1"/>
    <col min="17" max="17" width="4.85714285714286" style="177" customWidth="1"/>
    <col min="18" max="18" width="11.1428571428571" style="177" customWidth="1"/>
    <col min="19" max="19" width="5.28571428571429" style="177" customWidth="1"/>
    <col min="20" max="20" width="11" style="177" customWidth="1"/>
    <col min="21" max="21" width="7.57142857142857" style="140" customWidth="1"/>
    <col min="22" max="22" width="11.2857142857143" style="140" customWidth="1"/>
    <col min="23" max="23" width="5.71428571428571" style="140" customWidth="1"/>
    <col min="24" max="24" width="10.8571428571429" style="140" customWidth="1"/>
    <col min="25" max="25" width="12.7142857142857" style="140" customWidth="1"/>
    <col min="26" max="16384" width="9" style="140"/>
  </cols>
  <sheetData>
    <row r="1" ht="49" customHeight="1" spans="15:25">
      <c r="O1" s="216"/>
      <c r="P1" s="216"/>
      <c r="Q1" s="234"/>
      <c r="R1" s="235" t="s">
        <v>0</v>
      </c>
      <c r="S1" s="235"/>
      <c r="T1" s="235"/>
      <c r="U1" s="235"/>
      <c r="V1" s="235"/>
      <c r="W1" s="235"/>
      <c r="X1" s="235"/>
      <c r="Y1" s="216"/>
    </row>
    <row r="2" ht="49.5" customHeight="1" spans="1:25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</row>
    <row r="3" ht="29.25" spans="1:25">
      <c r="A3" s="179"/>
      <c r="B3" s="180"/>
      <c r="C3" s="179" t="s">
        <v>2</v>
      </c>
      <c r="D3" s="179" t="s">
        <v>3</v>
      </c>
      <c r="E3" s="181" t="s">
        <v>4</v>
      </c>
      <c r="F3" s="182" t="s">
        <v>5</v>
      </c>
      <c r="G3" s="183">
        <v>45884</v>
      </c>
      <c r="H3" s="184"/>
      <c r="I3" s="217">
        <v>46263</v>
      </c>
      <c r="J3" s="218"/>
      <c r="K3" s="219">
        <v>45908</v>
      </c>
      <c r="L3" s="220"/>
      <c r="M3" s="221">
        <v>45957</v>
      </c>
      <c r="N3" s="222"/>
      <c r="O3" s="221">
        <v>45958</v>
      </c>
      <c r="P3" s="223"/>
      <c r="Q3" s="236">
        <v>45959</v>
      </c>
      <c r="R3" s="237"/>
      <c r="S3" s="236">
        <v>45973</v>
      </c>
      <c r="T3" s="238"/>
      <c r="U3" s="239">
        <v>45999</v>
      </c>
      <c r="V3" s="240"/>
      <c r="W3" s="221">
        <v>46036</v>
      </c>
      <c r="X3" s="222"/>
      <c r="Y3" s="253" t="s">
        <v>6</v>
      </c>
    </row>
    <row r="4" ht="48" customHeight="1" spans="1:25">
      <c r="A4" s="185" t="s">
        <v>7</v>
      </c>
      <c r="B4" s="185" t="s">
        <v>8</v>
      </c>
      <c r="C4" s="185"/>
      <c r="D4" s="185"/>
      <c r="E4" s="186" t="s">
        <v>9</v>
      </c>
      <c r="F4" s="187"/>
      <c r="G4" s="188" t="s">
        <v>10</v>
      </c>
      <c r="H4" s="189" t="s">
        <v>11</v>
      </c>
      <c r="I4" s="224" t="s">
        <v>10</v>
      </c>
      <c r="J4" s="225" t="s">
        <v>11</v>
      </c>
      <c r="K4" s="226" t="s">
        <v>10</v>
      </c>
      <c r="L4" s="189" t="s">
        <v>11</v>
      </c>
      <c r="M4" s="226" t="s">
        <v>10</v>
      </c>
      <c r="N4" s="189" t="s">
        <v>11</v>
      </c>
      <c r="O4" s="226" t="s">
        <v>10</v>
      </c>
      <c r="P4" s="189" t="s">
        <v>11</v>
      </c>
      <c r="Q4" s="241" t="s">
        <v>10</v>
      </c>
      <c r="R4" s="242" t="s">
        <v>11</v>
      </c>
      <c r="S4" s="241" t="s">
        <v>10</v>
      </c>
      <c r="T4" s="243" t="s">
        <v>11</v>
      </c>
      <c r="U4" s="224" t="s">
        <v>10</v>
      </c>
      <c r="V4" s="225" t="s">
        <v>11</v>
      </c>
      <c r="W4" s="226" t="s">
        <v>10</v>
      </c>
      <c r="X4" s="189" t="s">
        <v>11</v>
      </c>
      <c r="Y4" s="254"/>
    </row>
    <row r="5" ht="15.75" spans="1:25">
      <c r="A5" s="190" t="s">
        <v>12</v>
      </c>
      <c r="B5" s="191"/>
      <c r="C5" s="190"/>
      <c r="D5" s="190"/>
      <c r="E5" s="192" t="s">
        <v>13</v>
      </c>
      <c r="F5" s="193"/>
      <c r="G5" s="194"/>
      <c r="H5" s="195"/>
      <c r="I5" s="227"/>
      <c r="J5" s="228"/>
      <c r="K5" s="229"/>
      <c r="L5" s="195"/>
      <c r="M5" s="229"/>
      <c r="N5" s="195"/>
      <c r="O5" s="229"/>
      <c r="P5" s="195"/>
      <c r="Q5" s="244"/>
      <c r="R5" s="245"/>
      <c r="S5" s="244"/>
      <c r="T5" s="246"/>
      <c r="U5" s="227"/>
      <c r="V5" s="228"/>
      <c r="W5" s="229"/>
      <c r="X5" s="195"/>
      <c r="Y5" s="255"/>
    </row>
    <row r="6" ht="22.5" customHeight="1" spans="1:26">
      <c r="A6" s="196">
        <v>1</v>
      </c>
      <c r="B6" s="197" t="s">
        <v>14</v>
      </c>
      <c r="C6" s="198">
        <v>2</v>
      </c>
      <c r="D6" s="198" t="s">
        <v>15</v>
      </c>
      <c r="E6" s="198">
        <v>138</v>
      </c>
      <c r="F6" s="199">
        <v>276</v>
      </c>
      <c r="G6" s="200"/>
      <c r="H6" s="201"/>
      <c r="I6" s="230"/>
      <c r="J6" s="231"/>
      <c r="K6" s="200"/>
      <c r="L6" s="201"/>
      <c r="M6" s="200"/>
      <c r="N6" s="201"/>
      <c r="O6" s="200"/>
      <c r="P6" s="201"/>
      <c r="Q6" s="247">
        <v>2</v>
      </c>
      <c r="R6" s="248">
        <v>11423.06</v>
      </c>
      <c r="S6" s="247"/>
      <c r="T6" s="249"/>
      <c r="U6" s="230"/>
      <c r="V6" s="231"/>
      <c r="W6" s="200"/>
      <c r="X6" s="201"/>
      <c r="Y6" s="256">
        <f>H6+J6+L6+N6+P6+R6+T6+V6+X6</f>
        <v>11423.06</v>
      </c>
      <c r="Z6" s="257"/>
    </row>
    <row r="7" ht="22.5" customHeight="1" spans="1:26">
      <c r="A7" s="196">
        <v>2</v>
      </c>
      <c r="B7" s="197" t="s">
        <v>16</v>
      </c>
      <c r="C7" s="202">
        <v>1</v>
      </c>
      <c r="D7" s="198" t="s">
        <v>15</v>
      </c>
      <c r="E7" s="198">
        <v>122</v>
      </c>
      <c r="F7" s="199">
        <v>122</v>
      </c>
      <c r="G7" s="203"/>
      <c r="H7" s="204"/>
      <c r="I7" s="232"/>
      <c r="J7" s="233"/>
      <c r="K7" s="203"/>
      <c r="L7" s="204"/>
      <c r="M7" s="203"/>
      <c r="N7" s="204"/>
      <c r="O7" s="203"/>
      <c r="P7" s="204"/>
      <c r="Q7" s="250">
        <v>1</v>
      </c>
      <c r="R7" s="251">
        <v>5049.32</v>
      </c>
      <c r="S7" s="250"/>
      <c r="T7" s="252"/>
      <c r="U7" s="232"/>
      <c r="V7" s="233"/>
      <c r="W7" s="203"/>
      <c r="X7" s="204"/>
      <c r="Y7" s="256">
        <f t="shared" ref="Y7:Y69" si="0">H7+J7+L7+N7+P7+R7+T7+V7+X7</f>
        <v>5049.32</v>
      </c>
      <c r="Z7" s="257"/>
    </row>
    <row r="8" ht="27" customHeight="1" spans="1:26">
      <c r="A8" s="196">
        <v>3</v>
      </c>
      <c r="B8" s="197" t="s">
        <v>17</v>
      </c>
      <c r="C8" s="202">
        <v>1</v>
      </c>
      <c r="D8" s="198" t="s">
        <v>15</v>
      </c>
      <c r="E8" s="198">
        <v>267</v>
      </c>
      <c r="F8" s="199">
        <v>267</v>
      </c>
      <c r="G8" s="203"/>
      <c r="H8" s="204"/>
      <c r="I8" s="232"/>
      <c r="J8" s="233"/>
      <c r="K8" s="203"/>
      <c r="L8" s="204"/>
      <c r="M8" s="203"/>
      <c r="N8" s="204"/>
      <c r="O8" s="203"/>
      <c r="P8" s="204"/>
      <c r="Q8" s="250"/>
      <c r="R8" s="251"/>
      <c r="S8" s="250">
        <v>1</v>
      </c>
      <c r="T8" s="252">
        <v>11050.57</v>
      </c>
      <c r="U8" s="232"/>
      <c r="V8" s="233"/>
      <c r="W8" s="203"/>
      <c r="X8" s="204"/>
      <c r="Y8" s="256">
        <f t="shared" si="0"/>
        <v>11050.57</v>
      </c>
      <c r="Z8" s="257"/>
    </row>
    <row r="9" ht="18.75" customHeight="1" spans="1:26">
      <c r="A9" s="196">
        <v>4</v>
      </c>
      <c r="B9" s="197" t="s">
        <v>18</v>
      </c>
      <c r="C9" s="202">
        <v>1</v>
      </c>
      <c r="D9" s="198" t="s">
        <v>15</v>
      </c>
      <c r="E9" s="198">
        <v>162</v>
      </c>
      <c r="F9" s="199">
        <v>162</v>
      </c>
      <c r="G9" s="203"/>
      <c r="H9" s="204"/>
      <c r="I9" s="232"/>
      <c r="J9" s="233"/>
      <c r="K9" s="203"/>
      <c r="L9" s="204"/>
      <c r="M9" s="203"/>
      <c r="N9" s="204"/>
      <c r="O9" s="203"/>
      <c r="P9" s="204"/>
      <c r="Q9" s="250">
        <v>1</v>
      </c>
      <c r="R9" s="251">
        <v>6704.84</v>
      </c>
      <c r="S9" s="250"/>
      <c r="T9" s="252"/>
      <c r="U9" s="232"/>
      <c r="V9" s="233"/>
      <c r="W9" s="203"/>
      <c r="X9" s="204"/>
      <c r="Y9" s="256">
        <f t="shared" si="0"/>
        <v>6704.84</v>
      </c>
      <c r="Z9" s="257"/>
    </row>
    <row r="10" ht="18.75" customHeight="1" spans="1:26">
      <c r="A10" s="196">
        <v>5</v>
      </c>
      <c r="B10" s="197" t="s">
        <v>19</v>
      </c>
      <c r="C10" s="202">
        <v>2</v>
      </c>
      <c r="D10" s="198" t="s">
        <v>15</v>
      </c>
      <c r="E10" s="198">
        <v>123</v>
      </c>
      <c r="F10" s="199">
        <v>246</v>
      </c>
      <c r="G10" s="203"/>
      <c r="H10" s="204"/>
      <c r="I10" s="232"/>
      <c r="J10" s="233"/>
      <c r="K10" s="203"/>
      <c r="L10" s="204"/>
      <c r="M10" s="203"/>
      <c r="N10" s="204"/>
      <c r="O10" s="203"/>
      <c r="P10" s="204"/>
      <c r="Q10" s="250">
        <v>2</v>
      </c>
      <c r="R10" s="251">
        <v>10181.42</v>
      </c>
      <c r="S10" s="250"/>
      <c r="T10" s="252"/>
      <c r="U10" s="232"/>
      <c r="V10" s="233"/>
      <c r="W10" s="203"/>
      <c r="X10" s="204"/>
      <c r="Y10" s="256">
        <f t="shared" si="0"/>
        <v>10181.42</v>
      </c>
      <c r="Z10" s="257"/>
    </row>
    <row r="11" ht="18.75" customHeight="1" spans="1:26">
      <c r="A11" s="205">
        <v>6</v>
      </c>
      <c r="B11" s="206" t="s">
        <v>20</v>
      </c>
      <c r="C11" s="207">
        <v>1</v>
      </c>
      <c r="D11" s="205" t="s">
        <v>15</v>
      </c>
      <c r="E11" s="205">
        <v>514</v>
      </c>
      <c r="F11" s="208">
        <v>514</v>
      </c>
      <c r="G11" s="203"/>
      <c r="H11" s="204"/>
      <c r="I11" s="232"/>
      <c r="J11" s="233"/>
      <c r="K11" s="203"/>
      <c r="L11" s="204"/>
      <c r="M11" s="203"/>
      <c r="N11" s="204"/>
      <c r="O11" s="203"/>
      <c r="P11" s="204"/>
      <c r="Q11" s="250"/>
      <c r="R11" s="251"/>
      <c r="S11" s="250">
        <v>1</v>
      </c>
      <c r="T11" s="252">
        <v>21273.38</v>
      </c>
      <c r="U11" s="232"/>
      <c r="V11" s="233"/>
      <c r="W11" s="203"/>
      <c r="X11" s="204"/>
      <c r="Y11" s="256">
        <f t="shared" si="0"/>
        <v>21273.38</v>
      </c>
      <c r="Z11" s="257"/>
    </row>
    <row r="12" ht="18.75" customHeight="1" spans="1:26">
      <c r="A12" s="196"/>
      <c r="B12" s="197" t="s">
        <v>21</v>
      </c>
      <c r="C12" s="209"/>
      <c r="D12" s="196"/>
      <c r="E12" s="196"/>
      <c r="F12" s="210"/>
      <c r="G12" s="203"/>
      <c r="H12" s="204"/>
      <c r="I12" s="232"/>
      <c r="J12" s="233"/>
      <c r="K12" s="203"/>
      <c r="L12" s="204"/>
      <c r="M12" s="203"/>
      <c r="N12" s="204"/>
      <c r="O12" s="203"/>
      <c r="P12" s="204"/>
      <c r="Q12" s="250"/>
      <c r="R12" s="251"/>
      <c r="S12" s="250"/>
      <c r="T12" s="252"/>
      <c r="U12" s="232"/>
      <c r="V12" s="233"/>
      <c r="W12" s="203"/>
      <c r="X12" s="204"/>
      <c r="Y12" s="256">
        <f t="shared" si="0"/>
        <v>0</v>
      </c>
      <c r="Z12" s="257"/>
    </row>
    <row r="13" ht="18" customHeight="1" spans="1:26">
      <c r="A13" s="196">
        <v>7</v>
      </c>
      <c r="B13" s="197" t="s">
        <v>22</v>
      </c>
      <c r="C13" s="202">
        <v>13</v>
      </c>
      <c r="D13" s="198" t="s">
        <v>15</v>
      </c>
      <c r="E13" s="198">
        <v>271</v>
      </c>
      <c r="F13" s="199">
        <v>3523</v>
      </c>
      <c r="G13" s="203"/>
      <c r="H13" s="204"/>
      <c r="I13" s="232"/>
      <c r="J13" s="233"/>
      <c r="K13" s="203"/>
      <c r="L13" s="204"/>
      <c r="M13" s="203"/>
      <c r="N13" s="204"/>
      <c r="O13" s="203"/>
      <c r="P13" s="204"/>
      <c r="Q13" s="250"/>
      <c r="R13" s="251"/>
      <c r="S13" s="250">
        <v>13</v>
      </c>
      <c r="T13" s="252">
        <v>145808</v>
      </c>
      <c r="U13" s="232"/>
      <c r="V13" s="233"/>
      <c r="W13" s="203"/>
      <c r="X13" s="204"/>
      <c r="Y13" s="256">
        <f t="shared" si="0"/>
        <v>145808</v>
      </c>
      <c r="Z13" s="257"/>
    </row>
    <row r="14" ht="21.75" customHeight="1" spans="1:26">
      <c r="A14" s="196">
        <v>8</v>
      </c>
      <c r="B14" s="197" t="s">
        <v>23</v>
      </c>
      <c r="C14" s="202">
        <v>4</v>
      </c>
      <c r="D14" s="198" t="s">
        <v>15</v>
      </c>
      <c r="E14" s="198">
        <v>104</v>
      </c>
      <c r="F14" s="199">
        <v>416</v>
      </c>
      <c r="G14" s="203"/>
      <c r="H14" s="204"/>
      <c r="I14" s="232"/>
      <c r="J14" s="233"/>
      <c r="K14" s="203"/>
      <c r="L14" s="204"/>
      <c r="M14" s="203"/>
      <c r="N14" s="204"/>
      <c r="O14" s="203"/>
      <c r="P14" s="204"/>
      <c r="Q14" s="250">
        <v>4</v>
      </c>
      <c r="R14" s="251">
        <v>17217.37</v>
      </c>
      <c r="S14" s="250"/>
      <c r="T14" s="252"/>
      <c r="U14" s="232"/>
      <c r="V14" s="233"/>
      <c r="W14" s="203"/>
      <c r="X14" s="204"/>
      <c r="Y14" s="256">
        <f t="shared" si="0"/>
        <v>17217.37</v>
      </c>
      <c r="Z14" s="257"/>
    </row>
    <row r="15" ht="21.75" customHeight="1" spans="1:26">
      <c r="A15" s="196">
        <v>9</v>
      </c>
      <c r="B15" s="197" t="s">
        <v>24</v>
      </c>
      <c r="C15" s="202">
        <v>2</v>
      </c>
      <c r="D15" s="198" t="s">
        <v>15</v>
      </c>
      <c r="E15" s="198">
        <v>329</v>
      </c>
      <c r="F15" s="199">
        <v>658</v>
      </c>
      <c r="G15" s="203"/>
      <c r="H15" s="204"/>
      <c r="I15" s="232"/>
      <c r="J15" s="233"/>
      <c r="K15" s="203"/>
      <c r="L15" s="204"/>
      <c r="M15" s="203"/>
      <c r="N15" s="204"/>
      <c r="O15" s="203"/>
      <c r="P15" s="204"/>
      <c r="Q15" s="250"/>
      <c r="R15" s="251"/>
      <c r="S15" s="250">
        <v>2</v>
      </c>
      <c r="T15" s="252">
        <v>27233.24</v>
      </c>
      <c r="U15" s="232"/>
      <c r="V15" s="233"/>
      <c r="W15" s="203"/>
      <c r="X15" s="204"/>
      <c r="Y15" s="256">
        <f t="shared" si="0"/>
        <v>27233.24</v>
      </c>
      <c r="Z15" s="257"/>
    </row>
    <row r="16" ht="21.75" customHeight="1" spans="1:26">
      <c r="A16" s="196">
        <v>10</v>
      </c>
      <c r="B16" s="197" t="s">
        <v>25</v>
      </c>
      <c r="C16" s="202">
        <v>2</v>
      </c>
      <c r="D16" s="198" t="s">
        <v>15</v>
      </c>
      <c r="E16" s="198">
        <v>163</v>
      </c>
      <c r="F16" s="199">
        <v>326</v>
      </c>
      <c r="G16" s="203"/>
      <c r="H16" s="204"/>
      <c r="I16" s="232"/>
      <c r="J16" s="233"/>
      <c r="K16" s="203"/>
      <c r="L16" s="204"/>
      <c r="M16" s="203"/>
      <c r="N16" s="204"/>
      <c r="O16" s="203"/>
      <c r="P16" s="204"/>
      <c r="Q16" s="250">
        <v>2</v>
      </c>
      <c r="R16" s="251">
        <v>13492.46</v>
      </c>
      <c r="S16" s="250"/>
      <c r="T16" s="252"/>
      <c r="U16" s="232"/>
      <c r="V16" s="233"/>
      <c r="W16" s="203"/>
      <c r="X16" s="204"/>
      <c r="Y16" s="256">
        <f t="shared" si="0"/>
        <v>13492.46</v>
      </c>
      <c r="Z16" s="257"/>
    </row>
    <row r="17" ht="21.75" customHeight="1" spans="1:26">
      <c r="A17" s="196">
        <v>11</v>
      </c>
      <c r="B17" s="197" t="s">
        <v>26</v>
      </c>
      <c r="C17" s="202">
        <v>2</v>
      </c>
      <c r="D17" s="198" t="s">
        <v>15</v>
      </c>
      <c r="E17" s="198">
        <v>395</v>
      </c>
      <c r="F17" s="199">
        <v>790</v>
      </c>
      <c r="G17" s="203"/>
      <c r="H17" s="204"/>
      <c r="I17" s="232"/>
      <c r="J17" s="233"/>
      <c r="K17" s="203"/>
      <c r="L17" s="204"/>
      <c r="M17" s="203"/>
      <c r="N17" s="204"/>
      <c r="O17" s="203"/>
      <c r="P17" s="204"/>
      <c r="Q17" s="250">
        <v>2</v>
      </c>
      <c r="R17" s="251">
        <v>32696.44</v>
      </c>
      <c r="S17" s="250"/>
      <c r="T17" s="252"/>
      <c r="U17" s="232"/>
      <c r="V17" s="233"/>
      <c r="W17" s="203"/>
      <c r="X17" s="204"/>
      <c r="Y17" s="256">
        <f t="shared" si="0"/>
        <v>32696.44</v>
      </c>
      <c r="Z17" s="257"/>
    </row>
    <row r="18" ht="27.75" customHeight="1" spans="1:26">
      <c r="A18" s="196">
        <v>12</v>
      </c>
      <c r="B18" s="197" t="s">
        <v>27</v>
      </c>
      <c r="C18" s="202">
        <v>7</v>
      </c>
      <c r="D18" s="198" t="s">
        <v>15</v>
      </c>
      <c r="E18" s="198">
        <v>286</v>
      </c>
      <c r="F18" s="199">
        <v>2002</v>
      </c>
      <c r="G18" s="203"/>
      <c r="H18" s="204"/>
      <c r="I18" s="232"/>
      <c r="J18" s="233"/>
      <c r="K18" s="203"/>
      <c r="L18" s="204"/>
      <c r="M18" s="203"/>
      <c r="N18" s="204"/>
      <c r="O18" s="203"/>
      <c r="P18" s="204"/>
      <c r="Q18" s="250"/>
      <c r="R18" s="251"/>
      <c r="S18" s="250">
        <v>7</v>
      </c>
      <c r="T18" s="252">
        <v>82858.58</v>
      </c>
      <c r="U18" s="232"/>
      <c r="V18" s="233"/>
      <c r="W18" s="203"/>
      <c r="X18" s="204"/>
      <c r="Y18" s="256">
        <f t="shared" si="0"/>
        <v>82858.58</v>
      </c>
      <c r="Z18" s="257"/>
    </row>
    <row r="19" ht="25.5" customHeight="1" spans="1:26">
      <c r="A19" s="196">
        <v>13</v>
      </c>
      <c r="B19" s="197" t="s">
        <v>28</v>
      </c>
      <c r="C19" s="202">
        <v>3</v>
      </c>
      <c r="D19" s="198" t="s">
        <v>15</v>
      </c>
      <c r="E19" s="198">
        <v>113</v>
      </c>
      <c r="F19" s="199">
        <v>339</v>
      </c>
      <c r="G19" s="203"/>
      <c r="H19" s="204"/>
      <c r="I19" s="232"/>
      <c r="J19" s="233"/>
      <c r="K19" s="203"/>
      <c r="L19" s="204"/>
      <c r="M19" s="203"/>
      <c r="N19" s="204"/>
      <c r="O19" s="203"/>
      <c r="P19" s="204"/>
      <c r="Q19" s="250">
        <v>3</v>
      </c>
      <c r="R19" s="251">
        <v>14030.5</v>
      </c>
      <c r="S19" s="250"/>
      <c r="T19" s="252"/>
      <c r="U19" s="232"/>
      <c r="V19" s="233"/>
      <c r="W19" s="203"/>
      <c r="X19" s="204"/>
      <c r="Y19" s="256">
        <f t="shared" si="0"/>
        <v>14030.5</v>
      </c>
      <c r="Z19" s="257"/>
    </row>
    <row r="20" ht="19.5" customHeight="1" spans="1:26">
      <c r="A20" s="196">
        <v>14</v>
      </c>
      <c r="B20" s="197" t="s">
        <v>29</v>
      </c>
      <c r="C20" s="202">
        <v>1</v>
      </c>
      <c r="D20" s="198" t="s">
        <v>15</v>
      </c>
      <c r="E20" s="198">
        <v>108</v>
      </c>
      <c r="F20" s="199">
        <v>108</v>
      </c>
      <c r="G20" s="203"/>
      <c r="H20" s="204"/>
      <c r="I20" s="232"/>
      <c r="J20" s="233"/>
      <c r="K20" s="203"/>
      <c r="L20" s="204"/>
      <c r="M20" s="203"/>
      <c r="N20" s="204"/>
      <c r="O20" s="203"/>
      <c r="P20" s="204"/>
      <c r="Q20" s="250">
        <v>1</v>
      </c>
      <c r="R20" s="251">
        <v>4469.89</v>
      </c>
      <c r="S20" s="250"/>
      <c r="T20" s="252"/>
      <c r="U20" s="232"/>
      <c r="V20" s="233"/>
      <c r="W20" s="203"/>
      <c r="X20" s="204"/>
      <c r="Y20" s="256">
        <f t="shared" si="0"/>
        <v>4469.89</v>
      </c>
      <c r="Z20" s="257"/>
    </row>
    <row r="21" ht="19.5" customHeight="1" spans="1:26">
      <c r="A21" s="196">
        <v>15</v>
      </c>
      <c r="B21" s="197" t="s">
        <v>30</v>
      </c>
      <c r="C21" s="202">
        <v>1</v>
      </c>
      <c r="D21" s="198" t="s">
        <v>15</v>
      </c>
      <c r="E21" s="198">
        <v>171</v>
      </c>
      <c r="F21" s="199">
        <v>171</v>
      </c>
      <c r="G21" s="203"/>
      <c r="H21" s="204"/>
      <c r="I21" s="232"/>
      <c r="J21" s="233"/>
      <c r="K21" s="203"/>
      <c r="L21" s="204"/>
      <c r="M21" s="203"/>
      <c r="N21" s="204"/>
      <c r="O21" s="203"/>
      <c r="P21" s="204"/>
      <c r="Q21" s="250">
        <v>1</v>
      </c>
      <c r="R21" s="251">
        <v>7077.33</v>
      </c>
      <c r="S21" s="250"/>
      <c r="T21" s="252"/>
      <c r="U21" s="232"/>
      <c r="V21" s="233"/>
      <c r="W21" s="203"/>
      <c r="X21" s="204"/>
      <c r="Y21" s="256">
        <f t="shared" si="0"/>
        <v>7077.33</v>
      </c>
      <c r="Z21" s="257"/>
    </row>
    <row r="22" ht="19.5" customHeight="1" spans="1:26">
      <c r="A22" s="196">
        <v>16</v>
      </c>
      <c r="B22" s="197" t="s">
        <v>31</v>
      </c>
      <c r="C22" s="202">
        <v>1</v>
      </c>
      <c r="D22" s="198" t="s">
        <v>15</v>
      </c>
      <c r="E22" s="198">
        <v>118</v>
      </c>
      <c r="F22" s="199">
        <v>118</v>
      </c>
      <c r="G22" s="203"/>
      <c r="H22" s="204"/>
      <c r="I22" s="232"/>
      <c r="J22" s="233"/>
      <c r="K22" s="203"/>
      <c r="L22" s="204"/>
      <c r="M22" s="203"/>
      <c r="N22" s="204"/>
      <c r="O22" s="203"/>
      <c r="P22" s="204"/>
      <c r="Q22" s="250">
        <v>1</v>
      </c>
      <c r="R22" s="251">
        <v>4883.77</v>
      </c>
      <c r="S22" s="250"/>
      <c r="T22" s="252"/>
      <c r="U22" s="232"/>
      <c r="V22" s="233"/>
      <c r="W22" s="203"/>
      <c r="X22" s="204"/>
      <c r="Y22" s="256">
        <f t="shared" si="0"/>
        <v>4883.77</v>
      </c>
      <c r="Z22" s="257"/>
    </row>
    <row r="23" ht="19.5" customHeight="1" spans="1:26">
      <c r="A23" s="196">
        <v>17</v>
      </c>
      <c r="B23" s="197" t="s">
        <v>32</v>
      </c>
      <c r="C23" s="202">
        <v>1</v>
      </c>
      <c r="D23" s="198" t="s">
        <v>15</v>
      </c>
      <c r="E23" s="198">
        <v>147</v>
      </c>
      <c r="F23" s="199">
        <v>147</v>
      </c>
      <c r="G23" s="203"/>
      <c r="H23" s="204"/>
      <c r="I23" s="232"/>
      <c r="J23" s="233"/>
      <c r="K23" s="203"/>
      <c r="L23" s="204"/>
      <c r="M23" s="203"/>
      <c r="N23" s="204"/>
      <c r="O23" s="203"/>
      <c r="P23" s="204"/>
      <c r="Q23" s="250">
        <v>1</v>
      </c>
      <c r="R23" s="251">
        <v>6084.02</v>
      </c>
      <c r="S23" s="250"/>
      <c r="T23" s="252"/>
      <c r="U23" s="232"/>
      <c r="V23" s="233"/>
      <c r="W23" s="203"/>
      <c r="X23" s="204"/>
      <c r="Y23" s="256">
        <f t="shared" si="0"/>
        <v>6084.02</v>
      </c>
      <c r="Z23" s="257"/>
    </row>
    <row r="24" ht="19.5" customHeight="1" spans="1:26">
      <c r="A24" s="196">
        <v>18</v>
      </c>
      <c r="B24" s="197" t="s">
        <v>33</v>
      </c>
      <c r="C24" s="202">
        <v>1</v>
      </c>
      <c r="D24" s="198" t="s">
        <v>15</v>
      </c>
      <c r="E24" s="198">
        <v>133</v>
      </c>
      <c r="F24" s="199">
        <v>133</v>
      </c>
      <c r="G24" s="203"/>
      <c r="H24" s="204"/>
      <c r="I24" s="232"/>
      <c r="J24" s="233"/>
      <c r="K24" s="203"/>
      <c r="L24" s="204"/>
      <c r="M24" s="203"/>
      <c r="N24" s="204"/>
      <c r="O24" s="203"/>
      <c r="P24" s="204"/>
      <c r="Q24" s="250">
        <v>1</v>
      </c>
      <c r="R24" s="251">
        <v>5504.59</v>
      </c>
      <c r="S24" s="250"/>
      <c r="T24" s="252"/>
      <c r="U24" s="232"/>
      <c r="V24" s="233"/>
      <c r="W24" s="203"/>
      <c r="X24" s="204"/>
      <c r="Y24" s="256">
        <f t="shared" si="0"/>
        <v>5504.59</v>
      </c>
      <c r="Z24" s="257"/>
    </row>
    <row r="25" ht="19.5" customHeight="1" spans="1:26">
      <c r="A25" s="196">
        <v>19</v>
      </c>
      <c r="B25" s="197" t="s">
        <v>34</v>
      </c>
      <c r="C25" s="202">
        <v>2</v>
      </c>
      <c r="D25" s="198" t="s">
        <v>15</v>
      </c>
      <c r="E25" s="198">
        <v>233</v>
      </c>
      <c r="F25" s="199">
        <v>466</v>
      </c>
      <c r="G25" s="203"/>
      <c r="H25" s="204"/>
      <c r="I25" s="232"/>
      <c r="J25" s="233"/>
      <c r="K25" s="203"/>
      <c r="L25" s="204"/>
      <c r="M25" s="203"/>
      <c r="N25" s="204"/>
      <c r="O25" s="203"/>
      <c r="P25" s="204"/>
      <c r="Q25" s="250">
        <v>2</v>
      </c>
      <c r="R25" s="251">
        <v>19286.76</v>
      </c>
      <c r="S25" s="250"/>
      <c r="T25" s="252"/>
      <c r="U25" s="232"/>
      <c r="V25" s="233"/>
      <c r="W25" s="203"/>
      <c r="X25" s="204"/>
      <c r="Y25" s="256">
        <f t="shared" si="0"/>
        <v>19286.76</v>
      </c>
      <c r="Z25" s="257"/>
    </row>
    <row r="26" ht="19.5" customHeight="1" spans="1:26">
      <c r="A26" s="196">
        <v>20</v>
      </c>
      <c r="B26" s="197" t="s">
        <v>35</v>
      </c>
      <c r="C26" s="202">
        <v>2</v>
      </c>
      <c r="D26" s="198" t="s">
        <v>15</v>
      </c>
      <c r="E26" s="198">
        <v>352</v>
      </c>
      <c r="F26" s="199">
        <v>704</v>
      </c>
      <c r="G26" s="203"/>
      <c r="H26" s="204"/>
      <c r="I26" s="232"/>
      <c r="J26" s="233"/>
      <c r="K26" s="203"/>
      <c r="L26" s="204"/>
      <c r="M26" s="203"/>
      <c r="N26" s="204"/>
      <c r="O26" s="203"/>
      <c r="P26" s="204"/>
      <c r="Q26" s="250">
        <v>2</v>
      </c>
      <c r="R26" s="251">
        <v>29137.08</v>
      </c>
      <c r="S26" s="250"/>
      <c r="T26" s="252"/>
      <c r="U26" s="232"/>
      <c r="V26" s="233"/>
      <c r="W26" s="203"/>
      <c r="X26" s="204"/>
      <c r="Y26" s="256">
        <f t="shared" si="0"/>
        <v>29137.08</v>
      </c>
      <c r="Z26" s="257"/>
    </row>
    <row r="27" ht="19.5" customHeight="1" spans="1:26">
      <c r="A27" s="196">
        <v>21</v>
      </c>
      <c r="B27" s="197" t="s">
        <v>36</v>
      </c>
      <c r="C27" s="202">
        <v>2</v>
      </c>
      <c r="D27" s="198" t="s">
        <v>15</v>
      </c>
      <c r="E27" s="198">
        <v>327</v>
      </c>
      <c r="F27" s="199">
        <v>654</v>
      </c>
      <c r="G27" s="203"/>
      <c r="H27" s="204"/>
      <c r="I27" s="232"/>
      <c r="J27" s="233"/>
      <c r="K27" s="203"/>
      <c r="L27" s="204"/>
      <c r="M27" s="203"/>
      <c r="N27" s="204"/>
      <c r="O27" s="203"/>
      <c r="P27" s="204"/>
      <c r="Q27" s="250">
        <v>2</v>
      </c>
      <c r="R27" s="251">
        <v>27067.69</v>
      </c>
      <c r="S27" s="250"/>
      <c r="T27" s="252"/>
      <c r="U27" s="232"/>
      <c r="V27" s="233"/>
      <c r="W27" s="203"/>
      <c r="X27" s="204"/>
      <c r="Y27" s="256">
        <f t="shared" si="0"/>
        <v>27067.69</v>
      </c>
      <c r="Z27" s="257"/>
    </row>
    <row r="28" ht="32.25" customHeight="1" spans="1:26">
      <c r="A28" s="196">
        <v>22</v>
      </c>
      <c r="B28" s="197" t="s">
        <v>37</v>
      </c>
      <c r="C28" s="202">
        <v>1</v>
      </c>
      <c r="D28" s="198" t="s">
        <v>15</v>
      </c>
      <c r="E28" s="198">
        <v>360</v>
      </c>
      <c r="F28" s="199">
        <v>360</v>
      </c>
      <c r="G28" s="203"/>
      <c r="H28" s="204"/>
      <c r="I28" s="232"/>
      <c r="J28" s="233"/>
      <c r="K28" s="203"/>
      <c r="L28" s="204"/>
      <c r="M28" s="203"/>
      <c r="N28" s="204"/>
      <c r="O28" s="203"/>
      <c r="P28" s="204"/>
      <c r="Q28" s="250"/>
      <c r="R28" s="251"/>
      <c r="S28" s="250">
        <v>1</v>
      </c>
      <c r="T28" s="252">
        <v>14899.64</v>
      </c>
      <c r="U28" s="232"/>
      <c r="V28" s="233"/>
      <c r="W28" s="203"/>
      <c r="X28" s="204"/>
      <c r="Y28" s="256">
        <f t="shared" si="0"/>
        <v>14899.64</v>
      </c>
      <c r="Z28" s="257"/>
    </row>
    <row r="29" ht="19.5" customHeight="1" spans="1:26">
      <c r="A29" s="196">
        <v>23</v>
      </c>
      <c r="B29" s="197" t="s">
        <v>38</v>
      </c>
      <c r="C29" s="202">
        <v>1</v>
      </c>
      <c r="D29" s="198" t="s">
        <v>15</v>
      </c>
      <c r="E29" s="198">
        <v>324</v>
      </c>
      <c r="F29" s="199">
        <v>324</v>
      </c>
      <c r="G29" s="203"/>
      <c r="H29" s="204"/>
      <c r="I29" s="232"/>
      <c r="J29" s="233"/>
      <c r="K29" s="203"/>
      <c r="L29" s="204"/>
      <c r="M29" s="203"/>
      <c r="N29" s="204"/>
      <c r="O29" s="203"/>
      <c r="P29" s="204"/>
      <c r="Q29" s="250">
        <v>1</v>
      </c>
      <c r="R29" s="251">
        <v>13409.68</v>
      </c>
      <c r="S29" s="250"/>
      <c r="T29" s="252"/>
      <c r="U29" s="232"/>
      <c r="V29" s="233"/>
      <c r="W29" s="203"/>
      <c r="X29" s="204"/>
      <c r="Y29" s="256">
        <f t="shared" si="0"/>
        <v>13409.68</v>
      </c>
      <c r="Z29" s="257"/>
    </row>
    <row r="30" ht="19.5" customHeight="1" spans="1:26">
      <c r="A30" s="196">
        <v>24</v>
      </c>
      <c r="B30" s="197" t="s">
        <v>39</v>
      </c>
      <c r="C30" s="202">
        <v>1</v>
      </c>
      <c r="D30" s="198" t="s">
        <v>15</v>
      </c>
      <c r="E30" s="198">
        <v>162</v>
      </c>
      <c r="F30" s="199">
        <v>162</v>
      </c>
      <c r="G30" s="203"/>
      <c r="H30" s="204"/>
      <c r="I30" s="232"/>
      <c r="J30" s="233"/>
      <c r="K30" s="203"/>
      <c r="L30" s="204"/>
      <c r="M30" s="203"/>
      <c r="N30" s="204"/>
      <c r="O30" s="203"/>
      <c r="P30" s="204"/>
      <c r="Q30" s="250">
        <v>1</v>
      </c>
      <c r="R30" s="251">
        <v>6704.84</v>
      </c>
      <c r="S30" s="250"/>
      <c r="T30" s="252"/>
      <c r="U30" s="232"/>
      <c r="V30" s="233"/>
      <c r="W30" s="203"/>
      <c r="X30" s="204"/>
      <c r="Y30" s="256">
        <f t="shared" si="0"/>
        <v>6704.84</v>
      </c>
      <c r="Z30" s="257"/>
    </row>
    <row r="31" ht="19.5" customHeight="1" spans="1:26">
      <c r="A31" s="196">
        <v>25</v>
      </c>
      <c r="B31" s="197" t="s">
        <v>40</v>
      </c>
      <c r="C31" s="202">
        <v>1</v>
      </c>
      <c r="D31" s="198" t="s">
        <v>15</v>
      </c>
      <c r="E31" s="198">
        <v>131</v>
      </c>
      <c r="F31" s="199">
        <v>131</v>
      </c>
      <c r="G31" s="203"/>
      <c r="H31" s="204"/>
      <c r="I31" s="232"/>
      <c r="J31" s="233"/>
      <c r="K31" s="203"/>
      <c r="L31" s="204"/>
      <c r="M31" s="203"/>
      <c r="N31" s="204"/>
      <c r="O31" s="203"/>
      <c r="P31" s="204"/>
      <c r="Q31" s="250"/>
      <c r="R31" s="251"/>
      <c r="S31" s="250">
        <v>1</v>
      </c>
      <c r="T31" s="252">
        <v>5421.81</v>
      </c>
      <c r="U31" s="232"/>
      <c r="V31" s="233"/>
      <c r="W31" s="203"/>
      <c r="X31" s="204"/>
      <c r="Y31" s="256">
        <f t="shared" si="0"/>
        <v>5421.81</v>
      </c>
      <c r="Z31" s="257"/>
    </row>
    <row r="32" ht="19.5" customHeight="1" spans="1:26">
      <c r="A32" s="211">
        <v>26</v>
      </c>
      <c r="B32" s="212" t="s">
        <v>41</v>
      </c>
      <c r="C32" s="213">
        <v>2</v>
      </c>
      <c r="D32" s="211" t="s">
        <v>15</v>
      </c>
      <c r="E32" s="211">
        <v>200</v>
      </c>
      <c r="F32" s="211">
        <v>400</v>
      </c>
      <c r="G32" s="203"/>
      <c r="H32" s="204"/>
      <c r="I32" s="232"/>
      <c r="J32" s="233"/>
      <c r="K32" s="203"/>
      <c r="L32" s="204"/>
      <c r="M32" s="203"/>
      <c r="N32" s="204"/>
      <c r="O32" s="203"/>
      <c r="P32" s="204"/>
      <c r="Q32" s="250"/>
      <c r="R32" s="251"/>
      <c r="S32" s="250">
        <v>2</v>
      </c>
      <c r="T32" s="252">
        <v>16555.16</v>
      </c>
      <c r="U32" s="232"/>
      <c r="V32" s="233"/>
      <c r="W32" s="203"/>
      <c r="X32" s="204"/>
      <c r="Y32" s="256">
        <f t="shared" si="0"/>
        <v>16555.16</v>
      </c>
      <c r="Z32" s="257"/>
    </row>
    <row r="33" ht="33" customHeight="1" spans="1:26">
      <c r="A33" s="196">
        <v>27</v>
      </c>
      <c r="B33" s="197" t="s">
        <v>42</v>
      </c>
      <c r="C33" s="202">
        <v>4</v>
      </c>
      <c r="D33" s="198" t="s">
        <v>15</v>
      </c>
      <c r="E33" s="198">
        <v>366</v>
      </c>
      <c r="F33" s="199">
        <v>1464</v>
      </c>
      <c r="G33" s="203"/>
      <c r="H33" s="204"/>
      <c r="I33" s="232"/>
      <c r="J33" s="233"/>
      <c r="K33" s="203"/>
      <c r="L33" s="204"/>
      <c r="M33" s="203"/>
      <c r="N33" s="204"/>
      <c r="O33" s="203"/>
      <c r="P33" s="204"/>
      <c r="Q33" s="250"/>
      <c r="R33" s="251"/>
      <c r="S33" s="250">
        <v>4</v>
      </c>
      <c r="T33" s="252">
        <v>60591.88</v>
      </c>
      <c r="U33" s="232"/>
      <c r="V33" s="233"/>
      <c r="W33" s="203"/>
      <c r="X33" s="204"/>
      <c r="Y33" s="256">
        <f t="shared" si="0"/>
        <v>60591.88</v>
      </c>
      <c r="Z33" s="257"/>
    </row>
    <row r="34" ht="19.5" customHeight="1" spans="1:26">
      <c r="A34" s="196">
        <v>28</v>
      </c>
      <c r="B34" s="214" t="s">
        <v>43</v>
      </c>
      <c r="C34" s="202">
        <v>1</v>
      </c>
      <c r="D34" s="198" t="s">
        <v>15</v>
      </c>
      <c r="E34" s="198">
        <v>161</v>
      </c>
      <c r="F34" s="199">
        <v>161</v>
      </c>
      <c r="G34" s="203"/>
      <c r="H34" s="204"/>
      <c r="I34" s="232"/>
      <c r="J34" s="233"/>
      <c r="K34" s="203"/>
      <c r="L34" s="204"/>
      <c r="M34" s="203"/>
      <c r="N34" s="204"/>
      <c r="O34" s="203"/>
      <c r="P34" s="204"/>
      <c r="Q34" s="250"/>
      <c r="R34" s="251"/>
      <c r="S34" s="250">
        <v>1</v>
      </c>
      <c r="T34" s="252">
        <v>6663.45</v>
      </c>
      <c r="U34" s="232"/>
      <c r="V34" s="233"/>
      <c r="W34" s="203"/>
      <c r="X34" s="204"/>
      <c r="Y34" s="256">
        <f t="shared" si="0"/>
        <v>6663.45</v>
      </c>
      <c r="Z34" s="257"/>
    </row>
    <row r="35" ht="19.5" customHeight="1" spans="1:26">
      <c r="A35" s="196">
        <v>29</v>
      </c>
      <c r="B35" s="197" t="s">
        <v>35</v>
      </c>
      <c r="C35" s="202">
        <v>1</v>
      </c>
      <c r="D35" s="198" t="s">
        <v>15</v>
      </c>
      <c r="E35" s="198">
        <v>367</v>
      </c>
      <c r="F35" s="199">
        <v>367</v>
      </c>
      <c r="G35" s="203"/>
      <c r="H35" s="204"/>
      <c r="I35" s="232"/>
      <c r="J35" s="233"/>
      <c r="K35" s="203"/>
      <c r="L35" s="204"/>
      <c r="M35" s="203"/>
      <c r="N35" s="204"/>
      <c r="O35" s="203"/>
      <c r="P35" s="204"/>
      <c r="Q35" s="250">
        <v>1</v>
      </c>
      <c r="R35" s="251">
        <v>15189.36</v>
      </c>
      <c r="S35" s="250"/>
      <c r="T35" s="252"/>
      <c r="U35" s="232"/>
      <c r="V35" s="233"/>
      <c r="W35" s="203"/>
      <c r="X35" s="204"/>
      <c r="Y35" s="256">
        <f t="shared" si="0"/>
        <v>15189.36</v>
      </c>
      <c r="Z35" s="257"/>
    </row>
    <row r="36" ht="19.5" customHeight="1" spans="1:26">
      <c r="A36" s="196">
        <v>30</v>
      </c>
      <c r="B36" s="197" t="s">
        <v>44</v>
      </c>
      <c r="C36" s="202">
        <v>2</v>
      </c>
      <c r="D36" s="198" t="s">
        <v>15</v>
      </c>
      <c r="E36" s="198">
        <v>141</v>
      </c>
      <c r="F36" s="199">
        <v>282</v>
      </c>
      <c r="G36" s="203"/>
      <c r="H36" s="204"/>
      <c r="I36" s="232"/>
      <c r="J36" s="233"/>
      <c r="K36" s="203"/>
      <c r="L36" s="204"/>
      <c r="M36" s="203"/>
      <c r="N36" s="204"/>
      <c r="O36" s="203"/>
      <c r="P36" s="204"/>
      <c r="Q36" s="250">
        <v>2</v>
      </c>
      <c r="R36" s="251">
        <v>11671.39</v>
      </c>
      <c r="S36" s="250"/>
      <c r="T36" s="252"/>
      <c r="U36" s="232"/>
      <c r="V36" s="233"/>
      <c r="W36" s="203"/>
      <c r="X36" s="204"/>
      <c r="Y36" s="256">
        <f t="shared" si="0"/>
        <v>11671.39</v>
      </c>
      <c r="Z36" s="257"/>
    </row>
    <row r="37" ht="19.5" customHeight="1" spans="1:26">
      <c r="A37" s="196">
        <v>31</v>
      </c>
      <c r="B37" s="214" t="s">
        <v>45</v>
      </c>
      <c r="C37" s="202">
        <v>2</v>
      </c>
      <c r="D37" s="198" t="s">
        <v>15</v>
      </c>
      <c r="E37" s="198">
        <v>160</v>
      </c>
      <c r="F37" s="199">
        <v>320</v>
      </c>
      <c r="G37" s="203"/>
      <c r="H37" s="204"/>
      <c r="I37" s="232"/>
      <c r="J37" s="233"/>
      <c r="K37" s="203"/>
      <c r="L37" s="204"/>
      <c r="M37" s="203"/>
      <c r="N37" s="204"/>
      <c r="O37" s="203"/>
      <c r="P37" s="204"/>
      <c r="Q37" s="250">
        <v>2</v>
      </c>
      <c r="R37" s="251">
        <v>13244.13</v>
      </c>
      <c r="S37" s="250"/>
      <c r="T37" s="252"/>
      <c r="U37" s="232"/>
      <c r="V37" s="233"/>
      <c r="W37" s="203"/>
      <c r="X37" s="204"/>
      <c r="Y37" s="256">
        <f t="shared" si="0"/>
        <v>13244.13</v>
      </c>
      <c r="Z37" s="257"/>
    </row>
    <row r="38" ht="19.5" customHeight="1" spans="1:26">
      <c r="A38" s="196">
        <v>32</v>
      </c>
      <c r="B38" s="197" t="s">
        <v>46</v>
      </c>
      <c r="C38" s="202">
        <v>10</v>
      </c>
      <c r="D38" s="198" t="s">
        <v>15</v>
      </c>
      <c r="E38" s="198">
        <v>167</v>
      </c>
      <c r="F38" s="199">
        <v>1670</v>
      </c>
      <c r="G38" s="203"/>
      <c r="H38" s="204"/>
      <c r="I38" s="232"/>
      <c r="J38" s="233"/>
      <c r="K38" s="203"/>
      <c r="L38" s="204"/>
      <c r="M38" s="203"/>
      <c r="N38" s="204"/>
      <c r="O38" s="203"/>
      <c r="P38" s="204"/>
      <c r="Q38" s="250">
        <v>10</v>
      </c>
      <c r="R38" s="251">
        <v>69117.79</v>
      </c>
      <c r="S38" s="250"/>
      <c r="T38" s="252"/>
      <c r="U38" s="232"/>
      <c r="V38" s="233"/>
      <c r="W38" s="203"/>
      <c r="X38" s="204"/>
      <c r="Y38" s="256">
        <f t="shared" si="0"/>
        <v>69117.79</v>
      </c>
      <c r="Z38" s="257"/>
    </row>
    <row r="39" ht="19.5" customHeight="1" spans="1:26">
      <c r="A39" s="196">
        <v>33</v>
      </c>
      <c r="B39" s="197" t="s">
        <v>44</v>
      </c>
      <c r="C39" s="202">
        <v>2</v>
      </c>
      <c r="D39" s="198" t="s">
        <v>15</v>
      </c>
      <c r="E39" s="198">
        <v>141</v>
      </c>
      <c r="F39" s="199">
        <v>282</v>
      </c>
      <c r="G39" s="203"/>
      <c r="H39" s="204"/>
      <c r="I39" s="232"/>
      <c r="J39" s="233"/>
      <c r="K39" s="203"/>
      <c r="L39" s="204"/>
      <c r="M39" s="203"/>
      <c r="N39" s="204"/>
      <c r="O39" s="203"/>
      <c r="P39" s="204"/>
      <c r="Q39" s="250">
        <v>2</v>
      </c>
      <c r="R39" s="251">
        <v>11671.39</v>
      </c>
      <c r="S39" s="250"/>
      <c r="T39" s="252"/>
      <c r="U39" s="232"/>
      <c r="V39" s="233"/>
      <c r="W39" s="203"/>
      <c r="X39" s="204"/>
      <c r="Y39" s="256">
        <f t="shared" si="0"/>
        <v>11671.39</v>
      </c>
      <c r="Z39" s="257"/>
    </row>
    <row r="40" ht="26.25" customHeight="1" spans="1:26">
      <c r="A40" s="196">
        <v>34</v>
      </c>
      <c r="B40" s="197" t="s">
        <v>47</v>
      </c>
      <c r="C40" s="202">
        <v>1</v>
      </c>
      <c r="D40" s="198" t="s">
        <v>15</v>
      </c>
      <c r="E40" s="198">
        <v>286</v>
      </c>
      <c r="F40" s="199">
        <v>286</v>
      </c>
      <c r="G40" s="203"/>
      <c r="H40" s="204"/>
      <c r="I40" s="232"/>
      <c r="J40" s="233"/>
      <c r="K40" s="203"/>
      <c r="L40" s="204"/>
      <c r="M40" s="203"/>
      <c r="N40" s="204"/>
      <c r="O40" s="203"/>
      <c r="P40" s="204"/>
      <c r="Q40" s="250"/>
      <c r="R40" s="251"/>
      <c r="S40" s="250">
        <v>1</v>
      </c>
      <c r="T40" s="252">
        <v>11836.94</v>
      </c>
      <c r="U40" s="232"/>
      <c r="V40" s="233"/>
      <c r="W40" s="203"/>
      <c r="X40" s="204"/>
      <c r="Y40" s="256">
        <f t="shared" si="0"/>
        <v>11836.94</v>
      </c>
      <c r="Z40" s="257"/>
    </row>
    <row r="41" ht="26.25" customHeight="1" spans="1:26">
      <c r="A41" s="196">
        <v>35</v>
      </c>
      <c r="B41" s="197" t="s">
        <v>48</v>
      </c>
      <c r="C41" s="202">
        <v>1</v>
      </c>
      <c r="D41" s="198" t="s">
        <v>15</v>
      </c>
      <c r="E41" s="198">
        <v>314</v>
      </c>
      <c r="F41" s="199">
        <v>314</v>
      </c>
      <c r="G41" s="203"/>
      <c r="H41" s="204"/>
      <c r="I41" s="232"/>
      <c r="J41" s="233"/>
      <c r="K41" s="203"/>
      <c r="L41" s="204"/>
      <c r="M41" s="203"/>
      <c r="N41" s="204"/>
      <c r="O41" s="203"/>
      <c r="P41" s="204"/>
      <c r="Q41" s="250"/>
      <c r="R41" s="251"/>
      <c r="S41" s="250">
        <v>1</v>
      </c>
      <c r="T41" s="252">
        <v>12995.8</v>
      </c>
      <c r="U41" s="232"/>
      <c r="V41" s="233"/>
      <c r="W41" s="203"/>
      <c r="X41" s="204"/>
      <c r="Y41" s="256">
        <f t="shared" si="0"/>
        <v>12995.8</v>
      </c>
      <c r="Z41" s="257"/>
    </row>
    <row r="42" ht="19.5" customHeight="1" spans="1:26">
      <c r="A42" s="196">
        <v>36</v>
      </c>
      <c r="B42" s="214" t="s">
        <v>49</v>
      </c>
      <c r="C42" s="202">
        <v>1</v>
      </c>
      <c r="D42" s="198" t="s">
        <v>15</v>
      </c>
      <c r="E42" s="198">
        <v>145</v>
      </c>
      <c r="F42" s="199">
        <v>145</v>
      </c>
      <c r="G42" s="203"/>
      <c r="H42" s="204"/>
      <c r="I42" s="232"/>
      <c r="J42" s="233"/>
      <c r="K42" s="203"/>
      <c r="L42" s="204"/>
      <c r="M42" s="203"/>
      <c r="N42" s="204"/>
      <c r="O42" s="203"/>
      <c r="P42" s="204"/>
      <c r="Q42" s="250">
        <v>1</v>
      </c>
      <c r="R42" s="251">
        <v>6001.25</v>
      </c>
      <c r="S42" s="250"/>
      <c r="T42" s="252"/>
      <c r="U42" s="232"/>
      <c r="V42" s="233"/>
      <c r="W42" s="203"/>
      <c r="X42" s="204"/>
      <c r="Y42" s="256">
        <f t="shared" si="0"/>
        <v>6001.25</v>
      </c>
      <c r="Z42" s="257"/>
    </row>
    <row r="43" ht="19.5" customHeight="1" spans="1:26">
      <c r="A43" s="196">
        <v>37</v>
      </c>
      <c r="B43" s="214" t="s">
        <v>50</v>
      </c>
      <c r="C43" s="202">
        <v>1</v>
      </c>
      <c r="D43" s="198" t="s">
        <v>15</v>
      </c>
      <c r="E43" s="198">
        <v>208</v>
      </c>
      <c r="F43" s="199">
        <v>208</v>
      </c>
      <c r="G43" s="203"/>
      <c r="H43" s="204"/>
      <c r="I43" s="232"/>
      <c r="J43" s="233"/>
      <c r="K43" s="203"/>
      <c r="L43" s="204"/>
      <c r="M43" s="203"/>
      <c r="N43" s="204"/>
      <c r="O43" s="203"/>
      <c r="P43" s="204"/>
      <c r="Q43" s="250">
        <v>1</v>
      </c>
      <c r="R43" s="251">
        <v>8608.68</v>
      </c>
      <c r="S43" s="250"/>
      <c r="T43" s="252"/>
      <c r="U43" s="232"/>
      <c r="V43" s="233"/>
      <c r="W43" s="203"/>
      <c r="X43" s="204"/>
      <c r="Y43" s="256">
        <f t="shared" si="0"/>
        <v>8608.68</v>
      </c>
      <c r="Z43" s="257"/>
    </row>
    <row r="44" ht="19.5" customHeight="1" spans="1:26">
      <c r="A44" s="196">
        <v>38</v>
      </c>
      <c r="B44" s="197" t="s">
        <v>51</v>
      </c>
      <c r="C44" s="202">
        <v>3</v>
      </c>
      <c r="D44" s="198" t="s">
        <v>15</v>
      </c>
      <c r="E44" s="198">
        <v>290</v>
      </c>
      <c r="F44" s="199">
        <v>870</v>
      </c>
      <c r="G44" s="203"/>
      <c r="H44" s="204"/>
      <c r="I44" s="232"/>
      <c r="J44" s="233"/>
      <c r="K44" s="203"/>
      <c r="L44" s="204"/>
      <c r="M44" s="203"/>
      <c r="N44" s="204"/>
      <c r="O44" s="203"/>
      <c r="P44" s="204"/>
      <c r="Q44" s="250"/>
      <c r="R44" s="251"/>
      <c r="S44" s="250">
        <v>3</v>
      </c>
      <c r="T44" s="252">
        <v>36007.47</v>
      </c>
      <c r="U44" s="232"/>
      <c r="V44" s="233"/>
      <c r="W44" s="203"/>
      <c r="X44" s="204"/>
      <c r="Y44" s="256">
        <f t="shared" si="0"/>
        <v>36007.47</v>
      </c>
      <c r="Z44" s="257"/>
    </row>
    <row r="45" ht="19.5" customHeight="1" spans="1:26">
      <c r="A45" s="196">
        <v>39</v>
      </c>
      <c r="B45" s="197" t="s">
        <v>52</v>
      </c>
      <c r="C45" s="202">
        <v>200</v>
      </c>
      <c r="D45" s="198" t="s">
        <v>15</v>
      </c>
      <c r="E45" s="198">
        <v>155.1</v>
      </c>
      <c r="F45" s="199">
        <v>31000</v>
      </c>
      <c r="G45" s="203"/>
      <c r="H45" s="204"/>
      <c r="I45" s="232"/>
      <c r="J45" s="233"/>
      <c r="K45" s="203"/>
      <c r="L45" s="204"/>
      <c r="M45" s="203"/>
      <c r="N45" s="204"/>
      <c r="O45" s="203"/>
      <c r="P45" s="204"/>
      <c r="Q45" s="250">
        <v>76</v>
      </c>
      <c r="R45" s="251">
        <v>487549.12</v>
      </c>
      <c r="S45" s="250">
        <v>84</v>
      </c>
      <c r="T45" s="252">
        <v>538870.08</v>
      </c>
      <c r="U45" s="232">
        <v>29</v>
      </c>
      <c r="V45" s="233">
        <v>186038.48</v>
      </c>
      <c r="W45" s="203">
        <v>11</v>
      </c>
      <c r="X45" s="204">
        <v>76094.57</v>
      </c>
      <c r="Y45" s="256">
        <f t="shared" si="0"/>
        <v>1288552.25</v>
      </c>
      <c r="Z45" s="257"/>
    </row>
    <row r="46" ht="19.5" customHeight="1" spans="1:26">
      <c r="A46" s="196">
        <v>40</v>
      </c>
      <c r="B46" s="197" t="s">
        <v>53</v>
      </c>
      <c r="C46" s="202">
        <v>20</v>
      </c>
      <c r="D46" s="198" t="s">
        <v>15</v>
      </c>
      <c r="E46" s="198">
        <v>87</v>
      </c>
      <c r="F46" s="199">
        <v>1740</v>
      </c>
      <c r="G46" s="203"/>
      <c r="H46" s="204"/>
      <c r="I46" s="232"/>
      <c r="J46" s="233"/>
      <c r="K46" s="203"/>
      <c r="L46" s="204"/>
      <c r="M46" s="203"/>
      <c r="N46" s="204"/>
      <c r="O46" s="203"/>
      <c r="P46" s="204"/>
      <c r="Q46" s="250">
        <v>20</v>
      </c>
      <c r="R46" s="251">
        <v>72014.95</v>
      </c>
      <c r="S46" s="250"/>
      <c r="T46" s="252"/>
      <c r="U46" s="232"/>
      <c r="V46" s="233"/>
      <c r="W46" s="203"/>
      <c r="X46" s="204"/>
      <c r="Y46" s="256">
        <f t="shared" si="0"/>
        <v>72014.95</v>
      </c>
      <c r="Z46" s="257"/>
    </row>
    <row r="47" ht="19.5" customHeight="1" spans="1:26">
      <c r="A47" s="196">
        <v>41</v>
      </c>
      <c r="B47" s="197" t="s">
        <v>54</v>
      </c>
      <c r="C47" s="202">
        <v>6</v>
      </c>
      <c r="D47" s="198" t="s">
        <v>15</v>
      </c>
      <c r="E47" s="198">
        <v>634</v>
      </c>
      <c r="F47" s="199">
        <v>3804</v>
      </c>
      <c r="G47" s="203"/>
      <c r="H47" s="204"/>
      <c r="I47" s="232"/>
      <c r="J47" s="233"/>
      <c r="K47" s="203"/>
      <c r="L47" s="204"/>
      <c r="M47" s="203"/>
      <c r="N47" s="204"/>
      <c r="O47" s="203"/>
      <c r="P47" s="204"/>
      <c r="Q47" s="250">
        <v>6</v>
      </c>
      <c r="R47" s="251">
        <v>157439.57</v>
      </c>
      <c r="S47" s="250"/>
      <c r="T47" s="252"/>
      <c r="U47" s="232"/>
      <c r="V47" s="233"/>
      <c r="W47" s="203"/>
      <c r="X47" s="204"/>
      <c r="Y47" s="256">
        <f t="shared" si="0"/>
        <v>157439.57</v>
      </c>
      <c r="Z47" s="257"/>
    </row>
    <row r="48" ht="19.5" customHeight="1" spans="1:26">
      <c r="A48" s="196">
        <v>42</v>
      </c>
      <c r="B48" s="197" t="s">
        <v>55</v>
      </c>
      <c r="C48" s="202">
        <v>2</v>
      </c>
      <c r="D48" s="198" t="s">
        <v>15</v>
      </c>
      <c r="E48" s="198">
        <v>363</v>
      </c>
      <c r="F48" s="199">
        <v>726</v>
      </c>
      <c r="G48" s="203"/>
      <c r="H48" s="204"/>
      <c r="I48" s="232"/>
      <c r="J48" s="233"/>
      <c r="K48" s="203"/>
      <c r="L48" s="204"/>
      <c r="M48" s="203"/>
      <c r="N48" s="204"/>
      <c r="O48" s="203"/>
      <c r="P48" s="204"/>
      <c r="Q48" s="250">
        <v>2</v>
      </c>
      <c r="R48" s="251">
        <v>30047.62</v>
      </c>
      <c r="S48" s="250"/>
      <c r="T48" s="252"/>
      <c r="U48" s="232"/>
      <c r="V48" s="233"/>
      <c r="W48" s="203"/>
      <c r="X48" s="204"/>
      <c r="Y48" s="256">
        <f t="shared" si="0"/>
        <v>30047.62</v>
      </c>
      <c r="Z48" s="257"/>
    </row>
    <row r="49" ht="22.5" customHeight="1" spans="1:26">
      <c r="A49" s="196">
        <v>43</v>
      </c>
      <c r="B49" s="197" t="s">
        <v>56</v>
      </c>
      <c r="C49" s="202">
        <v>2</v>
      </c>
      <c r="D49" s="198" t="s">
        <v>15</v>
      </c>
      <c r="E49" s="198">
        <v>393</v>
      </c>
      <c r="F49" s="199">
        <v>786</v>
      </c>
      <c r="G49" s="203"/>
      <c r="H49" s="204"/>
      <c r="I49" s="232"/>
      <c r="J49" s="233"/>
      <c r="K49" s="203"/>
      <c r="L49" s="204"/>
      <c r="M49" s="203"/>
      <c r="N49" s="204"/>
      <c r="O49" s="203"/>
      <c r="P49" s="204"/>
      <c r="Q49" s="250">
        <v>2</v>
      </c>
      <c r="R49" s="251">
        <v>32530.89</v>
      </c>
      <c r="S49" s="250"/>
      <c r="T49" s="252"/>
      <c r="U49" s="232"/>
      <c r="V49" s="233"/>
      <c r="W49" s="203"/>
      <c r="X49" s="204"/>
      <c r="Y49" s="256">
        <f t="shared" si="0"/>
        <v>32530.89</v>
      </c>
      <c r="Z49" s="257"/>
    </row>
    <row r="50" ht="22.5" customHeight="1" spans="1:26">
      <c r="A50" s="209">
        <v>44</v>
      </c>
      <c r="B50" s="214" t="s">
        <v>57</v>
      </c>
      <c r="C50" s="202">
        <v>8</v>
      </c>
      <c r="D50" s="198" t="s">
        <v>15</v>
      </c>
      <c r="E50" s="202">
        <v>297</v>
      </c>
      <c r="F50" s="215">
        <v>2376</v>
      </c>
      <c r="G50" s="203"/>
      <c r="H50" s="204"/>
      <c r="I50" s="232"/>
      <c r="J50" s="233"/>
      <c r="K50" s="203">
        <v>8</v>
      </c>
      <c r="L50" s="204">
        <v>98337.65</v>
      </c>
      <c r="M50" s="203"/>
      <c r="N50" s="204"/>
      <c r="O50" s="203"/>
      <c r="P50" s="204"/>
      <c r="Q50" s="250"/>
      <c r="R50" s="251"/>
      <c r="S50" s="250"/>
      <c r="T50" s="252"/>
      <c r="U50" s="232"/>
      <c r="V50" s="233"/>
      <c r="W50" s="203"/>
      <c r="X50" s="204"/>
      <c r="Y50" s="256">
        <f t="shared" si="0"/>
        <v>98337.65</v>
      </c>
      <c r="Z50" s="257"/>
    </row>
    <row r="51" ht="22.5" customHeight="1" spans="1:26">
      <c r="A51" s="209">
        <v>45</v>
      </c>
      <c r="B51" s="214" t="s">
        <v>58</v>
      </c>
      <c r="C51" s="202">
        <v>3</v>
      </c>
      <c r="D51" s="198" t="s">
        <v>15</v>
      </c>
      <c r="E51" s="202">
        <v>444</v>
      </c>
      <c r="F51" s="215">
        <v>1332</v>
      </c>
      <c r="G51" s="203"/>
      <c r="H51" s="204"/>
      <c r="I51" s="232"/>
      <c r="J51" s="233"/>
      <c r="K51" s="203">
        <v>3</v>
      </c>
      <c r="L51" s="204">
        <v>55128.68</v>
      </c>
      <c r="M51" s="203"/>
      <c r="N51" s="204"/>
      <c r="O51" s="203"/>
      <c r="P51" s="204"/>
      <c r="Q51" s="250"/>
      <c r="R51" s="251"/>
      <c r="S51" s="250"/>
      <c r="T51" s="252"/>
      <c r="U51" s="232"/>
      <c r="V51" s="233"/>
      <c r="W51" s="203"/>
      <c r="X51" s="204"/>
      <c r="Y51" s="256">
        <f t="shared" si="0"/>
        <v>55128.68</v>
      </c>
      <c r="Z51" s="257"/>
    </row>
    <row r="52" ht="18.75" customHeight="1" spans="1:26">
      <c r="A52" s="209">
        <v>46</v>
      </c>
      <c r="B52" s="214" t="s">
        <v>59</v>
      </c>
      <c r="C52" s="202">
        <v>3</v>
      </c>
      <c r="D52" s="198" t="s">
        <v>15</v>
      </c>
      <c r="E52" s="202">
        <v>328</v>
      </c>
      <c r="F52" s="215">
        <v>984</v>
      </c>
      <c r="G52" s="203"/>
      <c r="H52" s="204"/>
      <c r="I52" s="232"/>
      <c r="J52" s="233"/>
      <c r="K52" s="203">
        <v>3</v>
      </c>
      <c r="L52" s="204">
        <v>40725.69</v>
      </c>
      <c r="M52" s="203"/>
      <c r="N52" s="204"/>
      <c r="O52" s="203"/>
      <c r="P52" s="204"/>
      <c r="Q52" s="250"/>
      <c r="R52" s="251"/>
      <c r="S52" s="250"/>
      <c r="T52" s="252"/>
      <c r="U52" s="232"/>
      <c r="V52" s="233"/>
      <c r="W52" s="203"/>
      <c r="X52" s="204"/>
      <c r="Y52" s="256">
        <f t="shared" si="0"/>
        <v>40725.69</v>
      </c>
      <c r="Z52" s="257"/>
    </row>
    <row r="53" ht="18.75" customHeight="1" spans="1:26">
      <c r="A53" s="209">
        <v>47</v>
      </c>
      <c r="B53" s="214" t="s">
        <v>60</v>
      </c>
      <c r="C53" s="202">
        <v>4</v>
      </c>
      <c r="D53" s="198" t="s">
        <v>15</v>
      </c>
      <c r="E53" s="202">
        <v>682</v>
      </c>
      <c r="F53" s="215">
        <v>2728</v>
      </c>
      <c r="G53" s="203"/>
      <c r="H53" s="204"/>
      <c r="I53" s="232"/>
      <c r="J53" s="233"/>
      <c r="K53" s="203">
        <v>4</v>
      </c>
      <c r="L53" s="204">
        <v>112906.19</v>
      </c>
      <c r="M53" s="203"/>
      <c r="N53" s="204"/>
      <c r="O53" s="203"/>
      <c r="P53" s="204"/>
      <c r="Q53" s="250"/>
      <c r="R53" s="251"/>
      <c r="S53" s="250"/>
      <c r="T53" s="252"/>
      <c r="U53" s="232"/>
      <c r="V53" s="233"/>
      <c r="W53" s="203"/>
      <c r="X53" s="204"/>
      <c r="Y53" s="256">
        <f t="shared" si="0"/>
        <v>112906.19</v>
      </c>
      <c r="Z53" s="257"/>
    </row>
    <row r="54" ht="18.75" customHeight="1" spans="1:26">
      <c r="A54" s="209">
        <v>48</v>
      </c>
      <c r="B54" s="214" t="s">
        <v>61</v>
      </c>
      <c r="C54" s="202">
        <v>2</v>
      </c>
      <c r="D54" s="198" t="s">
        <v>15</v>
      </c>
      <c r="E54" s="202">
        <v>661</v>
      </c>
      <c r="F54" s="215">
        <v>1322</v>
      </c>
      <c r="G54" s="203"/>
      <c r="H54" s="204"/>
      <c r="I54" s="232"/>
      <c r="J54" s="233"/>
      <c r="K54" s="203">
        <v>2</v>
      </c>
      <c r="L54" s="204">
        <v>54714.8</v>
      </c>
      <c r="M54" s="203"/>
      <c r="N54" s="204"/>
      <c r="O54" s="203"/>
      <c r="P54" s="204"/>
      <c r="Q54" s="250"/>
      <c r="R54" s="251"/>
      <c r="S54" s="250"/>
      <c r="T54" s="252"/>
      <c r="U54" s="232"/>
      <c r="V54" s="233"/>
      <c r="W54" s="203"/>
      <c r="X54" s="204"/>
      <c r="Y54" s="256">
        <f t="shared" si="0"/>
        <v>54714.8</v>
      </c>
      <c r="Z54" s="257"/>
    </row>
    <row r="55" ht="18.75" customHeight="1" spans="1:26">
      <c r="A55" s="209">
        <v>49</v>
      </c>
      <c r="B55" s="214" t="s">
        <v>62</v>
      </c>
      <c r="C55" s="202">
        <v>2</v>
      </c>
      <c r="D55" s="198" t="s">
        <v>15</v>
      </c>
      <c r="E55" s="202">
        <v>220</v>
      </c>
      <c r="F55" s="215">
        <v>440</v>
      </c>
      <c r="G55" s="203"/>
      <c r="H55" s="204"/>
      <c r="I55" s="232"/>
      <c r="J55" s="233"/>
      <c r="K55" s="203">
        <v>2</v>
      </c>
      <c r="L55" s="204">
        <v>18210.68</v>
      </c>
      <c r="M55" s="203"/>
      <c r="N55" s="204"/>
      <c r="O55" s="203"/>
      <c r="P55" s="204"/>
      <c r="Q55" s="250"/>
      <c r="R55" s="251"/>
      <c r="S55" s="250"/>
      <c r="T55" s="252"/>
      <c r="U55" s="232"/>
      <c r="V55" s="233"/>
      <c r="W55" s="203"/>
      <c r="X55" s="204"/>
      <c r="Y55" s="256">
        <f t="shared" si="0"/>
        <v>18210.68</v>
      </c>
      <c r="Z55" s="257"/>
    </row>
    <row r="56" ht="18" customHeight="1" spans="1:26">
      <c r="A56" s="209">
        <v>50</v>
      </c>
      <c r="B56" s="214" t="s">
        <v>63</v>
      </c>
      <c r="C56" s="202">
        <v>2</v>
      </c>
      <c r="D56" s="198" t="s">
        <v>15</v>
      </c>
      <c r="E56" s="202">
        <v>148</v>
      </c>
      <c r="F56" s="215">
        <v>296</v>
      </c>
      <c r="G56" s="203"/>
      <c r="H56" s="204"/>
      <c r="I56" s="232"/>
      <c r="J56" s="233"/>
      <c r="K56" s="203"/>
      <c r="L56" s="204"/>
      <c r="M56" s="203"/>
      <c r="N56" s="204"/>
      <c r="O56" s="203"/>
      <c r="P56" s="204"/>
      <c r="Q56" s="250">
        <v>2</v>
      </c>
      <c r="R56" s="251">
        <v>12250.82</v>
      </c>
      <c r="S56" s="250"/>
      <c r="T56" s="252"/>
      <c r="U56" s="232"/>
      <c r="V56" s="233"/>
      <c r="W56" s="203"/>
      <c r="X56" s="204"/>
      <c r="Y56" s="256">
        <f t="shared" si="0"/>
        <v>12250.82</v>
      </c>
      <c r="Z56" s="257"/>
    </row>
    <row r="57" ht="21.75" customHeight="1" spans="1:26">
      <c r="A57" s="209">
        <v>51</v>
      </c>
      <c r="B57" s="214" t="s">
        <v>64</v>
      </c>
      <c r="C57" s="202">
        <v>2</v>
      </c>
      <c r="D57" s="198" t="s">
        <v>15</v>
      </c>
      <c r="E57" s="202">
        <v>379</v>
      </c>
      <c r="F57" s="215">
        <v>758</v>
      </c>
      <c r="G57" s="203"/>
      <c r="H57" s="204"/>
      <c r="I57" s="232"/>
      <c r="J57" s="233"/>
      <c r="K57" s="203"/>
      <c r="L57" s="204"/>
      <c r="M57" s="203">
        <v>2</v>
      </c>
      <c r="N57" s="204">
        <v>31372.03</v>
      </c>
      <c r="O57" s="203"/>
      <c r="P57" s="204"/>
      <c r="Q57" s="250"/>
      <c r="R57" s="251"/>
      <c r="S57" s="250"/>
      <c r="T57" s="252"/>
      <c r="U57" s="232"/>
      <c r="V57" s="233"/>
      <c r="W57" s="203"/>
      <c r="X57" s="204"/>
      <c r="Y57" s="256">
        <f t="shared" si="0"/>
        <v>31372.03</v>
      </c>
      <c r="Z57" s="257"/>
    </row>
    <row r="58" ht="21.75" customHeight="1" spans="1:26">
      <c r="A58" s="209">
        <v>52</v>
      </c>
      <c r="B58" s="214" t="s">
        <v>65</v>
      </c>
      <c r="C58" s="202">
        <v>2</v>
      </c>
      <c r="D58" s="198" t="s">
        <v>15</v>
      </c>
      <c r="E58" s="202">
        <v>233</v>
      </c>
      <c r="F58" s="215">
        <v>466</v>
      </c>
      <c r="G58" s="203"/>
      <c r="H58" s="204"/>
      <c r="I58" s="232"/>
      <c r="J58" s="233"/>
      <c r="K58" s="203"/>
      <c r="L58" s="204"/>
      <c r="M58" s="203">
        <v>2</v>
      </c>
      <c r="N58" s="204">
        <v>19286.76</v>
      </c>
      <c r="O58" s="203"/>
      <c r="P58" s="204"/>
      <c r="Q58" s="250"/>
      <c r="R58" s="251"/>
      <c r="S58" s="250"/>
      <c r="T58" s="252"/>
      <c r="U58" s="232"/>
      <c r="V58" s="233"/>
      <c r="W58" s="203"/>
      <c r="X58" s="204"/>
      <c r="Y58" s="256">
        <f t="shared" si="0"/>
        <v>19286.76</v>
      </c>
      <c r="Z58" s="257"/>
    </row>
    <row r="59" ht="21.75" customHeight="1" spans="1:26">
      <c r="A59" s="196">
        <v>53</v>
      </c>
      <c r="B59" s="197" t="s">
        <v>66</v>
      </c>
      <c r="C59" s="202">
        <v>4</v>
      </c>
      <c r="D59" s="198" t="s">
        <v>15</v>
      </c>
      <c r="E59" s="198">
        <v>51.25</v>
      </c>
      <c r="F59" s="199">
        <v>205</v>
      </c>
      <c r="G59" s="203"/>
      <c r="H59" s="204"/>
      <c r="I59" s="232"/>
      <c r="J59" s="233"/>
      <c r="K59" s="203"/>
      <c r="L59" s="204"/>
      <c r="M59" s="203"/>
      <c r="N59" s="204"/>
      <c r="O59" s="203">
        <v>4</v>
      </c>
      <c r="P59" s="204">
        <v>8484.52</v>
      </c>
      <c r="Q59" s="250"/>
      <c r="R59" s="251"/>
      <c r="S59" s="250"/>
      <c r="T59" s="252"/>
      <c r="U59" s="232"/>
      <c r="V59" s="233"/>
      <c r="W59" s="203"/>
      <c r="X59" s="204"/>
      <c r="Y59" s="256">
        <f t="shared" si="0"/>
        <v>8484.52</v>
      </c>
      <c r="Z59" s="257"/>
    </row>
    <row r="60" ht="21.75" customHeight="1" spans="1:26">
      <c r="A60" s="196">
        <v>54</v>
      </c>
      <c r="B60" s="214" t="s">
        <v>67</v>
      </c>
      <c r="C60" s="202">
        <v>2</v>
      </c>
      <c r="D60" s="198" t="s">
        <v>15</v>
      </c>
      <c r="E60" s="198">
        <v>29.98</v>
      </c>
      <c r="F60" s="199">
        <v>59.96</v>
      </c>
      <c r="G60" s="203"/>
      <c r="H60" s="204"/>
      <c r="I60" s="232"/>
      <c r="J60" s="233"/>
      <c r="K60" s="203"/>
      <c r="L60" s="204"/>
      <c r="M60" s="203"/>
      <c r="N60" s="204"/>
      <c r="O60" s="203">
        <v>2</v>
      </c>
      <c r="P60" s="204">
        <v>2481.62</v>
      </c>
      <c r="Q60" s="250"/>
      <c r="R60" s="251"/>
      <c r="S60" s="250"/>
      <c r="T60" s="252"/>
      <c r="U60" s="232"/>
      <c r="V60" s="233"/>
      <c r="W60" s="203"/>
      <c r="X60" s="204"/>
      <c r="Y60" s="256">
        <f t="shared" si="0"/>
        <v>2481.62</v>
      </c>
      <c r="Z60" s="257"/>
    </row>
    <row r="61" ht="22.5" customHeight="1" spans="1:26">
      <c r="A61" s="196">
        <v>55</v>
      </c>
      <c r="B61" s="214" t="s">
        <v>68</v>
      </c>
      <c r="C61" s="202">
        <v>4</v>
      </c>
      <c r="D61" s="198" t="s">
        <v>15</v>
      </c>
      <c r="E61" s="198">
        <v>15.8</v>
      </c>
      <c r="F61" s="199">
        <v>63.2</v>
      </c>
      <c r="G61" s="203"/>
      <c r="H61" s="204"/>
      <c r="I61" s="232"/>
      <c r="J61" s="233"/>
      <c r="K61" s="203"/>
      <c r="L61" s="204"/>
      <c r="M61" s="203"/>
      <c r="N61" s="204"/>
      <c r="O61" s="203">
        <v>4</v>
      </c>
      <c r="P61" s="204">
        <v>2615.72</v>
      </c>
      <c r="Q61" s="250"/>
      <c r="R61" s="251"/>
      <c r="S61" s="250"/>
      <c r="T61" s="252"/>
      <c r="U61" s="232"/>
      <c r="V61" s="233"/>
      <c r="W61" s="203"/>
      <c r="X61" s="204"/>
      <c r="Y61" s="256">
        <f t="shared" si="0"/>
        <v>2615.72</v>
      </c>
      <c r="Z61" s="257"/>
    </row>
    <row r="62" ht="25.5" customHeight="1" spans="1:26">
      <c r="A62" s="196">
        <v>56</v>
      </c>
      <c r="B62" s="197" t="s">
        <v>69</v>
      </c>
      <c r="C62" s="202">
        <v>2</v>
      </c>
      <c r="D62" s="198" t="s">
        <v>15</v>
      </c>
      <c r="E62" s="198">
        <v>3.56</v>
      </c>
      <c r="F62" s="199">
        <v>7.12</v>
      </c>
      <c r="G62" s="203"/>
      <c r="H62" s="204"/>
      <c r="I62" s="232"/>
      <c r="J62" s="233"/>
      <c r="K62" s="203"/>
      <c r="L62" s="204"/>
      <c r="M62" s="203"/>
      <c r="N62" s="204"/>
      <c r="O62" s="203">
        <v>2</v>
      </c>
      <c r="P62" s="204">
        <v>294.68</v>
      </c>
      <c r="Q62" s="250"/>
      <c r="R62" s="251"/>
      <c r="S62" s="250"/>
      <c r="T62" s="252"/>
      <c r="U62" s="232"/>
      <c r="V62" s="233"/>
      <c r="W62" s="203"/>
      <c r="X62" s="204"/>
      <c r="Y62" s="256">
        <f t="shared" si="0"/>
        <v>294.68</v>
      </c>
      <c r="Z62" s="257"/>
    </row>
    <row r="63" ht="19.5" customHeight="1" spans="1:26">
      <c r="A63" s="196">
        <v>57</v>
      </c>
      <c r="B63" s="197" t="s">
        <v>70</v>
      </c>
      <c r="C63" s="202">
        <v>4</v>
      </c>
      <c r="D63" s="198" t="s">
        <v>15</v>
      </c>
      <c r="E63" s="198">
        <v>9.55</v>
      </c>
      <c r="F63" s="199">
        <v>38.2</v>
      </c>
      <c r="G63" s="203"/>
      <c r="H63" s="204"/>
      <c r="I63" s="232"/>
      <c r="J63" s="233"/>
      <c r="K63" s="203"/>
      <c r="L63" s="204"/>
      <c r="M63" s="203"/>
      <c r="N63" s="204"/>
      <c r="O63" s="203">
        <v>4</v>
      </c>
      <c r="P63" s="204">
        <v>1581.04</v>
      </c>
      <c r="Q63" s="250"/>
      <c r="R63" s="251"/>
      <c r="S63" s="250"/>
      <c r="T63" s="252"/>
      <c r="U63" s="232"/>
      <c r="V63" s="233"/>
      <c r="W63" s="203"/>
      <c r="X63" s="204"/>
      <c r="Y63" s="256">
        <f t="shared" si="0"/>
        <v>1581.04</v>
      </c>
      <c r="Z63" s="257"/>
    </row>
    <row r="64" ht="19.5" customHeight="1" spans="1:26">
      <c r="A64" s="196">
        <v>58</v>
      </c>
      <c r="B64" s="197" t="s">
        <v>71</v>
      </c>
      <c r="C64" s="202">
        <v>4</v>
      </c>
      <c r="D64" s="198" t="s">
        <v>15</v>
      </c>
      <c r="E64" s="198">
        <v>3.08</v>
      </c>
      <c r="F64" s="199">
        <v>12.32</v>
      </c>
      <c r="G64" s="203"/>
      <c r="H64" s="204"/>
      <c r="I64" s="232"/>
      <c r="J64" s="233"/>
      <c r="K64" s="203"/>
      <c r="L64" s="204"/>
      <c r="M64" s="203"/>
      <c r="N64" s="204"/>
      <c r="O64" s="203">
        <v>4</v>
      </c>
      <c r="P64" s="204">
        <v>509.92</v>
      </c>
      <c r="Q64" s="250"/>
      <c r="R64" s="251"/>
      <c r="S64" s="250"/>
      <c r="T64" s="252"/>
      <c r="U64" s="232"/>
      <c r="V64" s="233"/>
      <c r="W64" s="203"/>
      <c r="X64" s="204"/>
      <c r="Y64" s="256">
        <f t="shared" si="0"/>
        <v>509.92</v>
      </c>
      <c r="Z64" s="257"/>
    </row>
    <row r="65" ht="19.5" customHeight="1" spans="1:26">
      <c r="A65" s="196">
        <v>59</v>
      </c>
      <c r="B65" s="197" t="s">
        <v>72</v>
      </c>
      <c r="C65" s="202">
        <v>4</v>
      </c>
      <c r="D65" s="198" t="s">
        <v>15</v>
      </c>
      <c r="E65" s="198">
        <v>3.08</v>
      </c>
      <c r="F65" s="199">
        <v>12.33</v>
      </c>
      <c r="G65" s="203"/>
      <c r="H65" s="204"/>
      <c r="I65" s="232"/>
      <c r="J65" s="233"/>
      <c r="K65" s="203"/>
      <c r="L65" s="204"/>
      <c r="M65" s="203"/>
      <c r="N65" s="204"/>
      <c r="O65" s="203">
        <v>4</v>
      </c>
      <c r="P65" s="204">
        <v>510.32</v>
      </c>
      <c r="Q65" s="250"/>
      <c r="R65" s="251"/>
      <c r="S65" s="250"/>
      <c r="T65" s="252"/>
      <c r="U65" s="232"/>
      <c r="V65" s="233"/>
      <c r="W65" s="203"/>
      <c r="X65" s="204"/>
      <c r="Y65" s="256">
        <f t="shared" si="0"/>
        <v>510.32</v>
      </c>
      <c r="Z65" s="257"/>
    </row>
    <row r="66" ht="19.5" customHeight="1" spans="1:26">
      <c r="A66" s="196">
        <v>60</v>
      </c>
      <c r="B66" s="197" t="s">
        <v>73</v>
      </c>
      <c r="C66" s="202">
        <v>3</v>
      </c>
      <c r="D66" s="198" t="s">
        <v>15</v>
      </c>
      <c r="E66" s="198">
        <v>51.25</v>
      </c>
      <c r="F66" s="199">
        <v>153.75</v>
      </c>
      <c r="G66" s="203"/>
      <c r="H66" s="204"/>
      <c r="I66" s="232"/>
      <c r="J66" s="233"/>
      <c r="K66" s="203"/>
      <c r="L66" s="204"/>
      <c r="M66" s="203"/>
      <c r="N66" s="204"/>
      <c r="O66" s="203">
        <v>3</v>
      </c>
      <c r="P66" s="204">
        <v>6363.39</v>
      </c>
      <c r="Q66" s="250"/>
      <c r="R66" s="251"/>
      <c r="S66" s="250"/>
      <c r="T66" s="252"/>
      <c r="U66" s="232"/>
      <c r="V66" s="233"/>
      <c r="W66" s="203"/>
      <c r="X66" s="204"/>
      <c r="Y66" s="256">
        <f t="shared" si="0"/>
        <v>6363.39</v>
      </c>
      <c r="Z66" s="257"/>
    </row>
    <row r="67" ht="19.5" customHeight="1" spans="1:26">
      <c r="A67" s="196">
        <v>61</v>
      </c>
      <c r="B67" s="197" t="s">
        <v>74</v>
      </c>
      <c r="C67" s="202">
        <v>4</v>
      </c>
      <c r="D67" s="198" t="s">
        <v>15</v>
      </c>
      <c r="E67" s="198">
        <v>15.76</v>
      </c>
      <c r="F67" s="199">
        <v>63.04</v>
      </c>
      <c r="G67" s="203"/>
      <c r="H67" s="204"/>
      <c r="I67" s="232"/>
      <c r="J67" s="233"/>
      <c r="K67" s="203"/>
      <c r="L67" s="204"/>
      <c r="M67" s="203"/>
      <c r="N67" s="204"/>
      <c r="O67" s="203">
        <v>4</v>
      </c>
      <c r="P67" s="204">
        <v>2609.08</v>
      </c>
      <c r="Q67" s="250"/>
      <c r="R67" s="251"/>
      <c r="S67" s="250"/>
      <c r="T67" s="252"/>
      <c r="U67" s="232"/>
      <c r="V67" s="233"/>
      <c r="W67" s="203"/>
      <c r="X67" s="204"/>
      <c r="Y67" s="256">
        <f t="shared" si="0"/>
        <v>2609.08</v>
      </c>
      <c r="Z67" s="257"/>
    </row>
    <row r="68" ht="19.5" customHeight="1" spans="1:26">
      <c r="A68" s="196">
        <v>62</v>
      </c>
      <c r="B68" s="197" t="s">
        <v>75</v>
      </c>
      <c r="C68" s="202">
        <v>2</v>
      </c>
      <c r="D68" s="198" t="s">
        <v>15</v>
      </c>
      <c r="E68" s="198">
        <v>22.32</v>
      </c>
      <c r="F68" s="199">
        <v>44.64</v>
      </c>
      <c r="G68" s="203"/>
      <c r="H68" s="204"/>
      <c r="I68" s="232"/>
      <c r="J68" s="233"/>
      <c r="K68" s="203"/>
      <c r="L68" s="204"/>
      <c r="M68" s="203"/>
      <c r="N68" s="204"/>
      <c r="O68" s="203">
        <v>2</v>
      </c>
      <c r="P68" s="204">
        <v>1847.56</v>
      </c>
      <c r="Q68" s="250"/>
      <c r="R68" s="251"/>
      <c r="S68" s="250"/>
      <c r="T68" s="252"/>
      <c r="U68" s="232"/>
      <c r="V68" s="233"/>
      <c r="W68" s="203"/>
      <c r="X68" s="204"/>
      <c r="Y68" s="256">
        <f t="shared" si="0"/>
        <v>1847.56</v>
      </c>
      <c r="Z68" s="257"/>
    </row>
    <row r="69" ht="19.5" customHeight="1" spans="1:26">
      <c r="A69" s="196">
        <v>63</v>
      </c>
      <c r="B69" s="197" t="s">
        <v>76</v>
      </c>
      <c r="C69" s="202">
        <v>2</v>
      </c>
      <c r="D69" s="198" t="s">
        <v>15</v>
      </c>
      <c r="E69" s="198">
        <v>3.08</v>
      </c>
      <c r="F69" s="199">
        <v>6.16</v>
      </c>
      <c r="G69" s="203"/>
      <c r="H69" s="204"/>
      <c r="I69" s="232"/>
      <c r="J69" s="233"/>
      <c r="K69" s="203"/>
      <c r="L69" s="204"/>
      <c r="M69" s="203"/>
      <c r="N69" s="204"/>
      <c r="O69" s="203">
        <v>2</v>
      </c>
      <c r="P69" s="204">
        <v>254.96</v>
      </c>
      <c r="Q69" s="250"/>
      <c r="R69" s="251"/>
      <c r="S69" s="250"/>
      <c r="T69" s="252"/>
      <c r="U69" s="232"/>
      <c r="V69" s="233"/>
      <c r="W69" s="203"/>
      <c r="X69" s="204"/>
      <c r="Y69" s="256">
        <f t="shared" si="0"/>
        <v>254.96</v>
      </c>
      <c r="Z69" s="257"/>
    </row>
    <row r="70" ht="19.5" customHeight="1" spans="1:26">
      <c r="A70" s="196">
        <v>64</v>
      </c>
      <c r="B70" s="197" t="s">
        <v>77</v>
      </c>
      <c r="C70" s="202">
        <v>4</v>
      </c>
      <c r="D70" s="198" t="s">
        <v>15</v>
      </c>
      <c r="E70" s="198">
        <v>20.75</v>
      </c>
      <c r="F70" s="199">
        <v>82.99</v>
      </c>
      <c r="G70" s="203"/>
      <c r="H70" s="204"/>
      <c r="I70" s="232"/>
      <c r="J70" s="233"/>
      <c r="K70" s="203"/>
      <c r="L70" s="204"/>
      <c r="M70" s="203"/>
      <c r="N70" s="204"/>
      <c r="O70" s="203">
        <v>4</v>
      </c>
      <c r="P70" s="204">
        <v>3434.8</v>
      </c>
      <c r="Q70" s="250"/>
      <c r="R70" s="251"/>
      <c r="S70" s="250"/>
      <c r="T70" s="252"/>
      <c r="U70" s="232"/>
      <c r="V70" s="233"/>
      <c r="W70" s="203"/>
      <c r="X70" s="204"/>
      <c r="Y70" s="256">
        <f t="shared" ref="Y70:Y133" si="1">H70+J70+L70+N70+P70+R70+T70+V70+X70</f>
        <v>3434.8</v>
      </c>
      <c r="Z70" s="257"/>
    </row>
    <row r="71" ht="19.5" customHeight="1" spans="1:26">
      <c r="A71" s="196">
        <v>65</v>
      </c>
      <c r="B71" s="197" t="s">
        <v>78</v>
      </c>
      <c r="C71" s="202">
        <v>2</v>
      </c>
      <c r="D71" s="198" t="s">
        <v>15</v>
      </c>
      <c r="E71" s="198">
        <v>22.68</v>
      </c>
      <c r="F71" s="199">
        <v>45.36</v>
      </c>
      <c r="G71" s="203"/>
      <c r="H71" s="204"/>
      <c r="I71" s="232"/>
      <c r="J71" s="233"/>
      <c r="K71" s="203"/>
      <c r="L71" s="204"/>
      <c r="M71" s="203"/>
      <c r="N71" s="204"/>
      <c r="O71" s="203">
        <v>2</v>
      </c>
      <c r="P71" s="204">
        <v>1877.36</v>
      </c>
      <c r="Q71" s="250"/>
      <c r="R71" s="251"/>
      <c r="S71" s="250"/>
      <c r="T71" s="252"/>
      <c r="U71" s="232"/>
      <c r="V71" s="233"/>
      <c r="W71" s="203"/>
      <c r="X71" s="204"/>
      <c r="Y71" s="256">
        <f t="shared" si="1"/>
        <v>1877.36</v>
      </c>
      <c r="Z71" s="257"/>
    </row>
    <row r="72" ht="19.5" customHeight="1" spans="1:26">
      <c r="A72" s="196">
        <v>66</v>
      </c>
      <c r="B72" s="197" t="s">
        <v>69</v>
      </c>
      <c r="C72" s="202">
        <v>4</v>
      </c>
      <c r="D72" s="198" t="s">
        <v>15</v>
      </c>
      <c r="E72" s="198">
        <v>3.66</v>
      </c>
      <c r="F72" s="199">
        <v>14.63</v>
      </c>
      <c r="G72" s="203"/>
      <c r="H72" s="204"/>
      <c r="I72" s="232"/>
      <c r="J72" s="233"/>
      <c r="K72" s="203"/>
      <c r="L72" s="204"/>
      <c r="M72" s="203"/>
      <c r="N72" s="204"/>
      <c r="O72" s="203">
        <v>4</v>
      </c>
      <c r="P72" s="204">
        <v>605.52</v>
      </c>
      <c r="Q72" s="250"/>
      <c r="R72" s="251"/>
      <c r="S72" s="250"/>
      <c r="T72" s="252"/>
      <c r="U72" s="232"/>
      <c r="V72" s="233"/>
      <c r="W72" s="203"/>
      <c r="X72" s="204"/>
      <c r="Y72" s="256">
        <f t="shared" si="1"/>
        <v>605.52</v>
      </c>
      <c r="Z72" s="257"/>
    </row>
    <row r="73" ht="19.5" customHeight="1" spans="1:26">
      <c r="A73" s="196">
        <v>67</v>
      </c>
      <c r="B73" s="197" t="s">
        <v>66</v>
      </c>
      <c r="C73" s="202">
        <v>3</v>
      </c>
      <c r="D73" s="198" t="s">
        <v>15</v>
      </c>
      <c r="E73" s="198">
        <v>51.65</v>
      </c>
      <c r="F73" s="199">
        <v>154.95</v>
      </c>
      <c r="G73" s="203"/>
      <c r="H73" s="204"/>
      <c r="I73" s="232"/>
      <c r="J73" s="233"/>
      <c r="K73" s="203"/>
      <c r="L73" s="204"/>
      <c r="M73" s="203"/>
      <c r="N73" s="204"/>
      <c r="O73" s="203">
        <v>3</v>
      </c>
      <c r="P73" s="204">
        <v>6413.07</v>
      </c>
      <c r="Q73" s="250"/>
      <c r="R73" s="251"/>
      <c r="S73" s="250"/>
      <c r="T73" s="252"/>
      <c r="U73" s="232"/>
      <c r="V73" s="233"/>
      <c r="W73" s="203"/>
      <c r="X73" s="204"/>
      <c r="Y73" s="256">
        <f t="shared" si="1"/>
        <v>6413.07</v>
      </c>
      <c r="Z73" s="257"/>
    </row>
    <row r="74" ht="19.5" customHeight="1" spans="1:26">
      <c r="A74" s="196">
        <v>68</v>
      </c>
      <c r="B74" s="197" t="s">
        <v>79</v>
      </c>
      <c r="C74" s="202">
        <v>2</v>
      </c>
      <c r="D74" s="198" t="s">
        <v>15</v>
      </c>
      <c r="E74" s="198">
        <v>29.98</v>
      </c>
      <c r="F74" s="199">
        <v>59.97</v>
      </c>
      <c r="G74" s="203"/>
      <c r="H74" s="204"/>
      <c r="I74" s="232"/>
      <c r="J74" s="233"/>
      <c r="K74" s="203"/>
      <c r="L74" s="204"/>
      <c r="M74" s="203"/>
      <c r="N74" s="204"/>
      <c r="O74" s="203">
        <v>2</v>
      </c>
      <c r="P74" s="204">
        <v>2482.04</v>
      </c>
      <c r="Q74" s="250"/>
      <c r="R74" s="251"/>
      <c r="S74" s="250"/>
      <c r="T74" s="252"/>
      <c r="U74" s="232"/>
      <c r="V74" s="233"/>
      <c r="W74" s="203"/>
      <c r="X74" s="204"/>
      <c r="Y74" s="256">
        <f t="shared" si="1"/>
        <v>2482.04</v>
      </c>
      <c r="Z74" s="257"/>
    </row>
    <row r="75" ht="19.5" customHeight="1" spans="1:26">
      <c r="A75" s="196">
        <v>69</v>
      </c>
      <c r="B75" s="197" t="s">
        <v>80</v>
      </c>
      <c r="C75" s="202">
        <v>2</v>
      </c>
      <c r="D75" s="198" t="s">
        <v>15</v>
      </c>
      <c r="E75" s="198">
        <v>15.76</v>
      </c>
      <c r="F75" s="199">
        <v>31.52</v>
      </c>
      <c r="G75" s="203"/>
      <c r="H75" s="204"/>
      <c r="I75" s="232"/>
      <c r="J75" s="233"/>
      <c r="K75" s="203"/>
      <c r="L75" s="204"/>
      <c r="M75" s="203"/>
      <c r="N75" s="204"/>
      <c r="O75" s="203">
        <v>2</v>
      </c>
      <c r="P75" s="204">
        <v>1304.56</v>
      </c>
      <c r="Q75" s="250"/>
      <c r="R75" s="251"/>
      <c r="S75" s="250"/>
      <c r="T75" s="252"/>
      <c r="U75" s="232"/>
      <c r="V75" s="233"/>
      <c r="W75" s="203"/>
      <c r="X75" s="204"/>
      <c r="Y75" s="256">
        <f t="shared" si="1"/>
        <v>1304.56</v>
      </c>
      <c r="Z75" s="257"/>
    </row>
    <row r="76" ht="19.5" customHeight="1" spans="1:26">
      <c r="A76" s="196">
        <v>70</v>
      </c>
      <c r="B76" s="197" t="s">
        <v>81</v>
      </c>
      <c r="C76" s="202">
        <v>1</v>
      </c>
      <c r="D76" s="198" t="s">
        <v>15</v>
      </c>
      <c r="E76" s="198">
        <v>30.71</v>
      </c>
      <c r="F76" s="199">
        <v>30.71</v>
      </c>
      <c r="G76" s="203"/>
      <c r="H76" s="204"/>
      <c r="I76" s="232"/>
      <c r="J76" s="233"/>
      <c r="K76" s="203"/>
      <c r="L76" s="204"/>
      <c r="M76" s="203"/>
      <c r="N76" s="204"/>
      <c r="O76" s="203">
        <v>1</v>
      </c>
      <c r="P76" s="204">
        <v>1271.02</v>
      </c>
      <c r="Q76" s="250"/>
      <c r="R76" s="251"/>
      <c r="S76" s="250"/>
      <c r="T76" s="252"/>
      <c r="U76" s="232"/>
      <c r="V76" s="233"/>
      <c r="W76" s="203"/>
      <c r="X76" s="204"/>
      <c r="Y76" s="256">
        <f t="shared" si="1"/>
        <v>1271.02</v>
      </c>
      <c r="Z76" s="257"/>
    </row>
    <row r="77" ht="19.5" customHeight="1" spans="1:26">
      <c r="A77" s="196">
        <v>71</v>
      </c>
      <c r="B77" s="197" t="s">
        <v>82</v>
      </c>
      <c r="C77" s="202">
        <v>1</v>
      </c>
      <c r="D77" s="198" t="s">
        <v>15</v>
      </c>
      <c r="E77" s="198">
        <v>17.83</v>
      </c>
      <c r="F77" s="199">
        <v>17.83</v>
      </c>
      <c r="G77" s="203"/>
      <c r="H77" s="204"/>
      <c r="I77" s="232"/>
      <c r="J77" s="233"/>
      <c r="K77" s="203"/>
      <c r="L77" s="204"/>
      <c r="M77" s="203"/>
      <c r="N77" s="204"/>
      <c r="O77" s="203">
        <v>1</v>
      </c>
      <c r="P77" s="204">
        <v>737.95</v>
      </c>
      <c r="Q77" s="250"/>
      <c r="R77" s="251"/>
      <c r="S77" s="250"/>
      <c r="T77" s="252"/>
      <c r="U77" s="232"/>
      <c r="V77" s="233"/>
      <c r="W77" s="203"/>
      <c r="X77" s="204"/>
      <c r="Y77" s="256">
        <f t="shared" si="1"/>
        <v>737.95</v>
      </c>
      <c r="Z77" s="257"/>
    </row>
    <row r="78" ht="19.5" customHeight="1" spans="1:26">
      <c r="A78" s="196">
        <v>72</v>
      </c>
      <c r="B78" s="197" t="s">
        <v>83</v>
      </c>
      <c r="C78" s="202">
        <v>1</v>
      </c>
      <c r="D78" s="198" t="s">
        <v>15</v>
      </c>
      <c r="E78" s="198">
        <v>18.54</v>
      </c>
      <c r="F78" s="199">
        <v>18.54</v>
      </c>
      <c r="G78" s="203"/>
      <c r="H78" s="204"/>
      <c r="I78" s="232"/>
      <c r="J78" s="233"/>
      <c r="K78" s="203"/>
      <c r="L78" s="204"/>
      <c r="M78" s="203"/>
      <c r="N78" s="204"/>
      <c r="O78" s="203">
        <v>1</v>
      </c>
      <c r="P78" s="204">
        <v>767.33</v>
      </c>
      <c r="Q78" s="250"/>
      <c r="R78" s="251"/>
      <c r="S78" s="250"/>
      <c r="T78" s="252"/>
      <c r="U78" s="232"/>
      <c r="V78" s="233"/>
      <c r="W78" s="203"/>
      <c r="X78" s="204"/>
      <c r="Y78" s="256">
        <f t="shared" si="1"/>
        <v>767.33</v>
      </c>
      <c r="Z78" s="257"/>
    </row>
    <row r="79" ht="19.5" customHeight="1" spans="1:26">
      <c r="A79" s="196">
        <v>73</v>
      </c>
      <c r="B79" s="197" t="s">
        <v>84</v>
      </c>
      <c r="C79" s="202">
        <v>1</v>
      </c>
      <c r="D79" s="198" t="s">
        <v>15</v>
      </c>
      <c r="E79" s="198">
        <v>18.93</v>
      </c>
      <c r="F79" s="199">
        <v>18.93</v>
      </c>
      <c r="G79" s="203"/>
      <c r="H79" s="204"/>
      <c r="I79" s="232"/>
      <c r="J79" s="233"/>
      <c r="K79" s="203"/>
      <c r="L79" s="204"/>
      <c r="M79" s="203"/>
      <c r="N79" s="204"/>
      <c r="O79" s="203">
        <v>1</v>
      </c>
      <c r="P79" s="204">
        <v>783.47</v>
      </c>
      <c r="Q79" s="250"/>
      <c r="R79" s="251"/>
      <c r="S79" s="250"/>
      <c r="T79" s="252"/>
      <c r="U79" s="232"/>
      <c r="V79" s="233"/>
      <c r="W79" s="203"/>
      <c r="X79" s="204"/>
      <c r="Y79" s="256">
        <f t="shared" si="1"/>
        <v>783.47</v>
      </c>
      <c r="Z79" s="257"/>
    </row>
    <row r="80" ht="19.5" customHeight="1" spans="1:26">
      <c r="A80" s="196">
        <v>74</v>
      </c>
      <c r="B80" s="197" t="s">
        <v>85</v>
      </c>
      <c r="C80" s="202">
        <v>2</v>
      </c>
      <c r="D80" s="198" t="s">
        <v>15</v>
      </c>
      <c r="E80" s="198">
        <v>22.5</v>
      </c>
      <c r="F80" s="199">
        <v>44.99</v>
      </c>
      <c r="G80" s="203"/>
      <c r="H80" s="204"/>
      <c r="I80" s="232"/>
      <c r="J80" s="233"/>
      <c r="K80" s="203"/>
      <c r="L80" s="204"/>
      <c r="M80" s="203"/>
      <c r="N80" s="204"/>
      <c r="O80" s="203">
        <v>2</v>
      </c>
      <c r="P80" s="204">
        <v>1862.04</v>
      </c>
      <c r="Q80" s="250"/>
      <c r="R80" s="251"/>
      <c r="S80" s="250"/>
      <c r="T80" s="252"/>
      <c r="U80" s="232"/>
      <c r="V80" s="233"/>
      <c r="W80" s="203"/>
      <c r="X80" s="204"/>
      <c r="Y80" s="256">
        <f t="shared" si="1"/>
        <v>1862.04</v>
      </c>
      <c r="Z80" s="257"/>
    </row>
    <row r="81" ht="19.5" customHeight="1" spans="1:26">
      <c r="A81" s="196">
        <v>75</v>
      </c>
      <c r="B81" s="197" t="s">
        <v>86</v>
      </c>
      <c r="C81" s="202">
        <v>1</v>
      </c>
      <c r="D81" s="198" t="s">
        <v>15</v>
      </c>
      <c r="E81" s="198">
        <v>69.65</v>
      </c>
      <c r="F81" s="199">
        <v>69.65</v>
      </c>
      <c r="G81" s="203"/>
      <c r="H81" s="204"/>
      <c r="I81" s="232"/>
      <c r="J81" s="233"/>
      <c r="K81" s="203"/>
      <c r="L81" s="204"/>
      <c r="M81" s="203"/>
      <c r="N81" s="204"/>
      <c r="O81" s="203">
        <v>1</v>
      </c>
      <c r="P81" s="204">
        <v>2882.67</v>
      </c>
      <c r="Q81" s="250"/>
      <c r="R81" s="251"/>
      <c r="S81" s="250"/>
      <c r="T81" s="252"/>
      <c r="U81" s="232"/>
      <c r="V81" s="233"/>
      <c r="W81" s="203"/>
      <c r="X81" s="204"/>
      <c r="Y81" s="256">
        <f t="shared" si="1"/>
        <v>2882.67</v>
      </c>
      <c r="Z81" s="257"/>
    </row>
    <row r="82" ht="19.5" customHeight="1" spans="1:26">
      <c r="A82" s="196">
        <v>76</v>
      </c>
      <c r="B82" s="197" t="s">
        <v>87</v>
      </c>
      <c r="C82" s="202">
        <v>3</v>
      </c>
      <c r="D82" s="198" t="s">
        <v>15</v>
      </c>
      <c r="E82" s="198">
        <v>11.52</v>
      </c>
      <c r="F82" s="199">
        <v>34.56</v>
      </c>
      <c r="G82" s="203"/>
      <c r="H82" s="204"/>
      <c r="I82" s="232"/>
      <c r="J82" s="233"/>
      <c r="K82" s="203"/>
      <c r="L82" s="204"/>
      <c r="M82" s="203"/>
      <c r="N82" s="204"/>
      <c r="O82" s="203">
        <v>3</v>
      </c>
      <c r="P82" s="204">
        <v>1430.37</v>
      </c>
      <c r="Q82" s="250"/>
      <c r="R82" s="251"/>
      <c r="S82" s="250"/>
      <c r="T82" s="252"/>
      <c r="U82" s="232"/>
      <c r="V82" s="233"/>
      <c r="W82" s="203"/>
      <c r="X82" s="204"/>
      <c r="Y82" s="256">
        <f t="shared" si="1"/>
        <v>1430.37</v>
      </c>
      <c r="Z82" s="257"/>
    </row>
    <row r="83" ht="19.5" customHeight="1" spans="1:26">
      <c r="A83" s="196">
        <v>77</v>
      </c>
      <c r="B83" s="197" t="s">
        <v>88</v>
      </c>
      <c r="C83" s="202">
        <v>2</v>
      </c>
      <c r="D83" s="198" t="s">
        <v>15</v>
      </c>
      <c r="E83" s="198">
        <v>15.76</v>
      </c>
      <c r="F83" s="199">
        <v>31.52</v>
      </c>
      <c r="G83" s="203"/>
      <c r="H83" s="204"/>
      <c r="I83" s="232"/>
      <c r="J83" s="233"/>
      <c r="K83" s="203"/>
      <c r="L83" s="204"/>
      <c r="M83" s="203"/>
      <c r="N83" s="204"/>
      <c r="O83" s="203">
        <v>2</v>
      </c>
      <c r="P83" s="204">
        <v>1304.56</v>
      </c>
      <c r="Q83" s="250"/>
      <c r="R83" s="251"/>
      <c r="S83" s="250"/>
      <c r="T83" s="252"/>
      <c r="U83" s="232"/>
      <c r="V83" s="233"/>
      <c r="W83" s="203"/>
      <c r="X83" s="204"/>
      <c r="Y83" s="256">
        <f t="shared" si="1"/>
        <v>1304.56</v>
      </c>
      <c r="Z83" s="257"/>
    </row>
    <row r="84" ht="19.5" customHeight="1" spans="1:26">
      <c r="A84" s="196">
        <v>78</v>
      </c>
      <c r="B84" s="197" t="s">
        <v>89</v>
      </c>
      <c r="C84" s="202">
        <v>1</v>
      </c>
      <c r="D84" s="198" t="s">
        <v>15</v>
      </c>
      <c r="E84" s="198">
        <v>15.94</v>
      </c>
      <c r="F84" s="199">
        <v>15.94</v>
      </c>
      <c r="G84" s="203"/>
      <c r="H84" s="204"/>
      <c r="I84" s="232"/>
      <c r="J84" s="233"/>
      <c r="K84" s="203"/>
      <c r="L84" s="204"/>
      <c r="M84" s="203"/>
      <c r="N84" s="204"/>
      <c r="O84" s="203">
        <v>1</v>
      </c>
      <c r="P84" s="204">
        <v>659.72</v>
      </c>
      <c r="Q84" s="250"/>
      <c r="R84" s="251"/>
      <c r="S84" s="250"/>
      <c r="T84" s="252"/>
      <c r="U84" s="232"/>
      <c r="V84" s="233"/>
      <c r="W84" s="203"/>
      <c r="X84" s="204"/>
      <c r="Y84" s="256">
        <f t="shared" si="1"/>
        <v>659.72</v>
      </c>
      <c r="Z84" s="257"/>
    </row>
    <row r="85" ht="19.5" customHeight="1" spans="1:26">
      <c r="A85" s="196">
        <v>79</v>
      </c>
      <c r="B85" s="197" t="s">
        <v>90</v>
      </c>
      <c r="C85" s="202">
        <v>2</v>
      </c>
      <c r="D85" s="198" t="s">
        <v>15</v>
      </c>
      <c r="E85" s="198">
        <v>22.95</v>
      </c>
      <c r="F85" s="199">
        <v>45.9</v>
      </c>
      <c r="G85" s="203"/>
      <c r="H85" s="204"/>
      <c r="I85" s="232"/>
      <c r="J85" s="233"/>
      <c r="K85" s="203"/>
      <c r="L85" s="204"/>
      <c r="M85" s="203"/>
      <c r="N85" s="204"/>
      <c r="O85" s="203">
        <v>2</v>
      </c>
      <c r="P85" s="204">
        <v>1899.7</v>
      </c>
      <c r="Q85" s="250"/>
      <c r="R85" s="251"/>
      <c r="S85" s="250"/>
      <c r="T85" s="252"/>
      <c r="U85" s="232"/>
      <c r="V85" s="233"/>
      <c r="W85" s="203"/>
      <c r="X85" s="204"/>
      <c r="Y85" s="256">
        <f t="shared" si="1"/>
        <v>1899.7</v>
      </c>
      <c r="Z85" s="257"/>
    </row>
    <row r="86" ht="19.5" customHeight="1" spans="1:26">
      <c r="A86" s="196">
        <v>80</v>
      </c>
      <c r="B86" s="197" t="s">
        <v>91</v>
      </c>
      <c r="C86" s="202">
        <v>2</v>
      </c>
      <c r="D86" s="198" t="s">
        <v>15</v>
      </c>
      <c r="E86" s="198">
        <v>17.3</v>
      </c>
      <c r="F86" s="199">
        <v>34.6</v>
      </c>
      <c r="G86" s="203"/>
      <c r="H86" s="204"/>
      <c r="I86" s="232"/>
      <c r="J86" s="233"/>
      <c r="K86" s="203"/>
      <c r="L86" s="204"/>
      <c r="M86" s="203"/>
      <c r="N86" s="204"/>
      <c r="O86" s="203">
        <v>2</v>
      </c>
      <c r="P86" s="204">
        <v>1432.02</v>
      </c>
      <c r="Q86" s="250"/>
      <c r="R86" s="251"/>
      <c r="S86" s="250"/>
      <c r="T86" s="252"/>
      <c r="U86" s="232"/>
      <c r="V86" s="233"/>
      <c r="W86" s="203"/>
      <c r="X86" s="204"/>
      <c r="Y86" s="256">
        <f t="shared" si="1"/>
        <v>1432.02</v>
      </c>
      <c r="Z86" s="257"/>
    </row>
    <row r="87" ht="19.5" customHeight="1" spans="1:26">
      <c r="A87" s="196">
        <v>81</v>
      </c>
      <c r="B87" s="197" t="s">
        <v>92</v>
      </c>
      <c r="C87" s="202">
        <v>2</v>
      </c>
      <c r="D87" s="198" t="s">
        <v>15</v>
      </c>
      <c r="E87" s="198">
        <v>20.1</v>
      </c>
      <c r="F87" s="199">
        <v>40.2</v>
      </c>
      <c r="G87" s="203"/>
      <c r="H87" s="204"/>
      <c r="I87" s="232"/>
      <c r="J87" s="233"/>
      <c r="K87" s="203"/>
      <c r="L87" s="204"/>
      <c r="M87" s="203"/>
      <c r="N87" s="204"/>
      <c r="O87" s="203">
        <v>2</v>
      </c>
      <c r="P87" s="204">
        <v>1663.8</v>
      </c>
      <c r="Q87" s="250"/>
      <c r="R87" s="251"/>
      <c r="S87" s="250"/>
      <c r="T87" s="252"/>
      <c r="U87" s="232"/>
      <c r="V87" s="233"/>
      <c r="W87" s="203"/>
      <c r="X87" s="204"/>
      <c r="Y87" s="256">
        <f t="shared" si="1"/>
        <v>1663.8</v>
      </c>
      <c r="Z87" s="257"/>
    </row>
    <row r="88" ht="19.5" customHeight="1" spans="1:26">
      <c r="A88" s="196">
        <v>82</v>
      </c>
      <c r="B88" s="197" t="s">
        <v>93</v>
      </c>
      <c r="C88" s="202">
        <v>1</v>
      </c>
      <c r="D88" s="198" t="s">
        <v>15</v>
      </c>
      <c r="E88" s="198">
        <v>24.53</v>
      </c>
      <c r="F88" s="199">
        <v>24.53</v>
      </c>
      <c r="G88" s="203"/>
      <c r="H88" s="204"/>
      <c r="I88" s="232"/>
      <c r="J88" s="233"/>
      <c r="K88" s="203"/>
      <c r="L88" s="204"/>
      <c r="M88" s="203"/>
      <c r="N88" s="204"/>
      <c r="O88" s="203">
        <v>1</v>
      </c>
      <c r="P88" s="204">
        <v>1015.25</v>
      </c>
      <c r="Q88" s="250"/>
      <c r="R88" s="251"/>
      <c r="S88" s="250"/>
      <c r="T88" s="252"/>
      <c r="U88" s="232"/>
      <c r="V88" s="233"/>
      <c r="W88" s="203"/>
      <c r="X88" s="204"/>
      <c r="Y88" s="256">
        <f t="shared" si="1"/>
        <v>1015.25</v>
      </c>
      <c r="Z88" s="257"/>
    </row>
    <row r="89" ht="19.5" customHeight="1" spans="1:26">
      <c r="A89" s="196">
        <v>83</v>
      </c>
      <c r="B89" s="197" t="s">
        <v>94</v>
      </c>
      <c r="C89" s="202">
        <v>1</v>
      </c>
      <c r="D89" s="198" t="s">
        <v>15</v>
      </c>
      <c r="E89" s="198">
        <v>44.4</v>
      </c>
      <c r="F89" s="199">
        <v>44.4</v>
      </c>
      <c r="G89" s="203"/>
      <c r="H89" s="204"/>
      <c r="I89" s="232"/>
      <c r="J89" s="233"/>
      <c r="K89" s="203"/>
      <c r="L89" s="204"/>
      <c r="M89" s="203"/>
      <c r="N89" s="204"/>
      <c r="O89" s="203">
        <v>1</v>
      </c>
      <c r="P89" s="204">
        <v>1837.62</v>
      </c>
      <c r="Q89" s="250"/>
      <c r="R89" s="251"/>
      <c r="S89" s="250"/>
      <c r="T89" s="252"/>
      <c r="U89" s="232"/>
      <c r="V89" s="233"/>
      <c r="W89" s="203"/>
      <c r="X89" s="204"/>
      <c r="Y89" s="256">
        <f t="shared" si="1"/>
        <v>1837.62</v>
      </c>
      <c r="Z89" s="257"/>
    </row>
    <row r="90" ht="19.5" customHeight="1" spans="1:26">
      <c r="A90" s="196">
        <v>84</v>
      </c>
      <c r="B90" s="197" t="s">
        <v>95</v>
      </c>
      <c r="C90" s="202">
        <v>2</v>
      </c>
      <c r="D90" s="198" t="s">
        <v>15</v>
      </c>
      <c r="E90" s="198">
        <v>17.98</v>
      </c>
      <c r="F90" s="199">
        <v>35.96</v>
      </c>
      <c r="G90" s="203"/>
      <c r="H90" s="204"/>
      <c r="I90" s="232"/>
      <c r="J90" s="233"/>
      <c r="K90" s="203"/>
      <c r="L90" s="204"/>
      <c r="M90" s="203"/>
      <c r="N90" s="204"/>
      <c r="O90" s="203">
        <v>2</v>
      </c>
      <c r="P90" s="204">
        <v>1488.32</v>
      </c>
      <c r="Q90" s="250"/>
      <c r="R90" s="251"/>
      <c r="S90" s="250"/>
      <c r="T90" s="252"/>
      <c r="U90" s="232"/>
      <c r="V90" s="233"/>
      <c r="W90" s="203"/>
      <c r="X90" s="204"/>
      <c r="Y90" s="256">
        <f t="shared" si="1"/>
        <v>1488.32</v>
      </c>
      <c r="Z90" s="257"/>
    </row>
    <row r="91" ht="19.5" customHeight="1" spans="1:26">
      <c r="A91" s="196">
        <v>85</v>
      </c>
      <c r="B91" s="197" t="s">
        <v>73</v>
      </c>
      <c r="C91" s="202">
        <v>4</v>
      </c>
      <c r="D91" s="198" t="s">
        <v>15</v>
      </c>
      <c r="E91" s="198">
        <v>51.25</v>
      </c>
      <c r="F91" s="199">
        <v>205</v>
      </c>
      <c r="G91" s="203"/>
      <c r="H91" s="204"/>
      <c r="I91" s="232"/>
      <c r="J91" s="233"/>
      <c r="K91" s="203"/>
      <c r="L91" s="204"/>
      <c r="M91" s="203"/>
      <c r="N91" s="204"/>
      <c r="O91" s="203">
        <v>4</v>
      </c>
      <c r="P91" s="204">
        <v>8484.52</v>
      </c>
      <c r="Q91" s="250"/>
      <c r="R91" s="251"/>
      <c r="S91" s="250"/>
      <c r="T91" s="252"/>
      <c r="U91" s="232"/>
      <c r="V91" s="233"/>
      <c r="W91" s="203"/>
      <c r="X91" s="204"/>
      <c r="Y91" s="256">
        <f t="shared" si="1"/>
        <v>8484.52</v>
      </c>
      <c r="Z91" s="257"/>
    </row>
    <row r="92" ht="19.5" customHeight="1" spans="1:26">
      <c r="A92" s="196">
        <v>86</v>
      </c>
      <c r="B92" s="197" t="s">
        <v>73</v>
      </c>
      <c r="C92" s="202">
        <v>3</v>
      </c>
      <c r="D92" s="198" t="s">
        <v>15</v>
      </c>
      <c r="E92" s="198">
        <v>51.25</v>
      </c>
      <c r="F92" s="199">
        <v>153.75</v>
      </c>
      <c r="G92" s="203"/>
      <c r="H92" s="204"/>
      <c r="I92" s="232"/>
      <c r="J92" s="233"/>
      <c r="K92" s="203"/>
      <c r="L92" s="204"/>
      <c r="M92" s="203"/>
      <c r="N92" s="204"/>
      <c r="O92" s="203">
        <v>3</v>
      </c>
      <c r="P92" s="204">
        <v>6363.39</v>
      </c>
      <c r="Q92" s="250"/>
      <c r="R92" s="251"/>
      <c r="S92" s="250"/>
      <c r="T92" s="252"/>
      <c r="U92" s="232"/>
      <c r="V92" s="233"/>
      <c r="W92" s="203"/>
      <c r="X92" s="204"/>
      <c r="Y92" s="256">
        <f t="shared" si="1"/>
        <v>6363.39</v>
      </c>
      <c r="Z92" s="257"/>
    </row>
    <row r="93" ht="22.5" customHeight="1" spans="1:26">
      <c r="A93" s="196">
        <v>87</v>
      </c>
      <c r="B93" s="197" t="s">
        <v>96</v>
      </c>
      <c r="C93" s="202">
        <v>4</v>
      </c>
      <c r="D93" s="198" t="s">
        <v>15</v>
      </c>
      <c r="E93" s="198">
        <v>15.76</v>
      </c>
      <c r="F93" s="199">
        <v>63.04</v>
      </c>
      <c r="G93" s="203"/>
      <c r="H93" s="204"/>
      <c r="I93" s="232"/>
      <c r="J93" s="233"/>
      <c r="K93" s="203"/>
      <c r="L93" s="204"/>
      <c r="M93" s="203"/>
      <c r="N93" s="204"/>
      <c r="O93" s="203">
        <v>4</v>
      </c>
      <c r="P93" s="204">
        <v>2609.08</v>
      </c>
      <c r="Q93" s="250"/>
      <c r="R93" s="251"/>
      <c r="S93" s="250"/>
      <c r="T93" s="252"/>
      <c r="U93" s="232"/>
      <c r="V93" s="233"/>
      <c r="W93" s="203"/>
      <c r="X93" s="204"/>
      <c r="Y93" s="256">
        <f t="shared" si="1"/>
        <v>2609.08</v>
      </c>
      <c r="Z93" s="257"/>
    </row>
    <row r="94" ht="22.5" customHeight="1" spans="1:26">
      <c r="A94" s="196">
        <v>88</v>
      </c>
      <c r="B94" s="197" t="s">
        <v>97</v>
      </c>
      <c r="C94" s="202">
        <v>2</v>
      </c>
      <c r="D94" s="198" t="s">
        <v>15</v>
      </c>
      <c r="E94" s="198">
        <v>29.98</v>
      </c>
      <c r="F94" s="199">
        <v>59.96</v>
      </c>
      <c r="G94" s="203"/>
      <c r="H94" s="204"/>
      <c r="I94" s="232"/>
      <c r="J94" s="233"/>
      <c r="K94" s="203"/>
      <c r="L94" s="204"/>
      <c r="M94" s="203"/>
      <c r="N94" s="204"/>
      <c r="O94" s="203">
        <v>2</v>
      </c>
      <c r="P94" s="204">
        <v>2481.62</v>
      </c>
      <c r="Q94" s="250"/>
      <c r="R94" s="251"/>
      <c r="S94" s="250"/>
      <c r="T94" s="252"/>
      <c r="U94" s="232"/>
      <c r="V94" s="233"/>
      <c r="W94" s="203"/>
      <c r="X94" s="204"/>
      <c r="Y94" s="256">
        <f t="shared" si="1"/>
        <v>2481.62</v>
      </c>
      <c r="Z94" s="257"/>
    </row>
    <row r="95" ht="22.5" customHeight="1" spans="1:26">
      <c r="A95" s="196">
        <v>89</v>
      </c>
      <c r="B95" s="197" t="s">
        <v>98</v>
      </c>
      <c r="C95" s="202">
        <v>4</v>
      </c>
      <c r="D95" s="198" t="s">
        <v>15</v>
      </c>
      <c r="E95" s="198">
        <v>19.58</v>
      </c>
      <c r="F95" s="199">
        <v>78.32</v>
      </c>
      <c r="G95" s="203"/>
      <c r="H95" s="204"/>
      <c r="I95" s="232"/>
      <c r="J95" s="233"/>
      <c r="K95" s="203"/>
      <c r="L95" s="204"/>
      <c r="M95" s="203"/>
      <c r="N95" s="204"/>
      <c r="O95" s="203">
        <v>4</v>
      </c>
      <c r="P95" s="204">
        <v>3241.52</v>
      </c>
      <c r="Q95" s="250"/>
      <c r="R95" s="251"/>
      <c r="S95" s="250"/>
      <c r="T95" s="252"/>
      <c r="U95" s="232"/>
      <c r="V95" s="233"/>
      <c r="W95" s="203"/>
      <c r="X95" s="204"/>
      <c r="Y95" s="256">
        <f t="shared" si="1"/>
        <v>3241.52</v>
      </c>
      <c r="Z95" s="257"/>
    </row>
    <row r="96" ht="18.75" customHeight="1" spans="1:26">
      <c r="A96" s="196">
        <v>90</v>
      </c>
      <c r="B96" s="197" t="s">
        <v>99</v>
      </c>
      <c r="C96" s="202">
        <v>2</v>
      </c>
      <c r="D96" s="198" t="s">
        <v>15</v>
      </c>
      <c r="E96" s="198">
        <v>21.58</v>
      </c>
      <c r="F96" s="199">
        <v>43.16</v>
      </c>
      <c r="G96" s="203"/>
      <c r="H96" s="204"/>
      <c r="I96" s="232"/>
      <c r="J96" s="233"/>
      <c r="K96" s="203"/>
      <c r="L96" s="204"/>
      <c r="M96" s="203"/>
      <c r="N96" s="204"/>
      <c r="O96" s="203">
        <v>2</v>
      </c>
      <c r="P96" s="204">
        <v>1786.3</v>
      </c>
      <c r="Q96" s="250"/>
      <c r="R96" s="251"/>
      <c r="S96" s="250"/>
      <c r="T96" s="252"/>
      <c r="U96" s="232"/>
      <c r="V96" s="233"/>
      <c r="W96" s="203"/>
      <c r="X96" s="204"/>
      <c r="Y96" s="256">
        <f t="shared" si="1"/>
        <v>1786.3</v>
      </c>
      <c r="Z96" s="257"/>
    </row>
    <row r="97" ht="18.75" customHeight="1" spans="1:26">
      <c r="A97" s="196">
        <v>91</v>
      </c>
      <c r="B97" s="197" t="s">
        <v>100</v>
      </c>
      <c r="C97" s="202">
        <v>2</v>
      </c>
      <c r="D97" s="198" t="s">
        <v>15</v>
      </c>
      <c r="E97" s="198">
        <v>3.32</v>
      </c>
      <c r="F97" s="199">
        <v>6.64</v>
      </c>
      <c r="G97" s="203"/>
      <c r="H97" s="204"/>
      <c r="I97" s="232"/>
      <c r="J97" s="233"/>
      <c r="K97" s="203"/>
      <c r="L97" s="204"/>
      <c r="M97" s="203"/>
      <c r="N97" s="204"/>
      <c r="O97" s="203">
        <v>2</v>
      </c>
      <c r="P97" s="204">
        <v>274.82</v>
      </c>
      <c r="Q97" s="250"/>
      <c r="R97" s="251"/>
      <c r="S97" s="250"/>
      <c r="T97" s="252"/>
      <c r="U97" s="232"/>
      <c r="V97" s="233"/>
      <c r="W97" s="203"/>
      <c r="X97" s="204"/>
      <c r="Y97" s="256">
        <f t="shared" si="1"/>
        <v>274.82</v>
      </c>
      <c r="Z97" s="257"/>
    </row>
    <row r="98" ht="18.75" customHeight="1" spans="1:26">
      <c r="A98" s="196">
        <v>92</v>
      </c>
      <c r="B98" s="197" t="s">
        <v>69</v>
      </c>
      <c r="C98" s="202">
        <v>2</v>
      </c>
      <c r="D98" s="198" t="s">
        <v>15</v>
      </c>
      <c r="E98" s="198">
        <v>3.5</v>
      </c>
      <c r="F98" s="199">
        <v>7</v>
      </c>
      <c r="G98" s="203"/>
      <c r="H98" s="204"/>
      <c r="I98" s="232"/>
      <c r="J98" s="233"/>
      <c r="K98" s="203"/>
      <c r="L98" s="204"/>
      <c r="M98" s="203"/>
      <c r="N98" s="204"/>
      <c r="O98" s="203">
        <v>2</v>
      </c>
      <c r="P98" s="204">
        <v>289.72</v>
      </c>
      <c r="Q98" s="250"/>
      <c r="R98" s="251"/>
      <c r="S98" s="250"/>
      <c r="T98" s="252"/>
      <c r="U98" s="232"/>
      <c r="V98" s="233"/>
      <c r="W98" s="203"/>
      <c r="X98" s="204"/>
      <c r="Y98" s="256">
        <f t="shared" si="1"/>
        <v>289.72</v>
      </c>
      <c r="Z98" s="257"/>
    </row>
    <row r="99" ht="18.75" customHeight="1" spans="1:26">
      <c r="A99" s="196">
        <v>93</v>
      </c>
      <c r="B99" s="197" t="s">
        <v>101</v>
      </c>
      <c r="C99" s="202">
        <v>2</v>
      </c>
      <c r="D99" s="198" t="s">
        <v>15</v>
      </c>
      <c r="E99" s="198">
        <v>18.8</v>
      </c>
      <c r="F99" s="199">
        <v>37.6</v>
      </c>
      <c r="G99" s="203"/>
      <c r="H99" s="204"/>
      <c r="I99" s="232"/>
      <c r="J99" s="233"/>
      <c r="K99" s="203"/>
      <c r="L99" s="204"/>
      <c r="M99" s="203"/>
      <c r="N99" s="204"/>
      <c r="O99" s="203">
        <v>2</v>
      </c>
      <c r="P99" s="204">
        <v>1556.2</v>
      </c>
      <c r="Q99" s="250"/>
      <c r="R99" s="251"/>
      <c r="S99" s="250"/>
      <c r="T99" s="252"/>
      <c r="U99" s="232"/>
      <c r="V99" s="233"/>
      <c r="W99" s="203"/>
      <c r="X99" s="204"/>
      <c r="Y99" s="256">
        <f t="shared" si="1"/>
        <v>1556.2</v>
      </c>
      <c r="Z99" s="257"/>
    </row>
    <row r="100" ht="18" customHeight="1" spans="1:26">
      <c r="A100" s="196">
        <v>94</v>
      </c>
      <c r="B100" s="197" t="s">
        <v>102</v>
      </c>
      <c r="C100" s="202">
        <v>2</v>
      </c>
      <c r="D100" s="198" t="s">
        <v>15</v>
      </c>
      <c r="E100" s="198">
        <v>18.8</v>
      </c>
      <c r="F100" s="199">
        <v>37.6</v>
      </c>
      <c r="G100" s="203"/>
      <c r="H100" s="204"/>
      <c r="I100" s="232"/>
      <c r="J100" s="233"/>
      <c r="K100" s="203"/>
      <c r="L100" s="204"/>
      <c r="M100" s="203"/>
      <c r="N100" s="204"/>
      <c r="O100" s="203">
        <v>2</v>
      </c>
      <c r="P100" s="204">
        <v>1556.2</v>
      </c>
      <c r="Q100" s="250"/>
      <c r="R100" s="251"/>
      <c r="S100" s="250"/>
      <c r="T100" s="252"/>
      <c r="U100" s="232"/>
      <c r="V100" s="233"/>
      <c r="W100" s="203"/>
      <c r="X100" s="204"/>
      <c r="Y100" s="256">
        <f t="shared" si="1"/>
        <v>1556.2</v>
      </c>
      <c r="Z100" s="257"/>
    </row>
    <row r="101" ht="21.75" customHeight="1" spans="1:26">
      <c r="A101" s="196">
        <v>95</v>
      </c>
      <c r="B101" s="197" t="s">
        <v>103</v>
      </c>
      <c r="C101" s="202">
        <v>2</v>
      </c>
      <c r="D101" s="198" t="s">
        <v>15</v>
      </c>
      <c r="E101" s="198">
        <v>18.8</v>
      </c>
      <c r="F101" s="199">
        <v>37.6</v>
      </c>
      <c r="G101" s="203"/>
      <c r="H101" s="204"/>
      <c r="I101" s="232"/>
      <c r="J101" s="233"/>
      <c r="K101" s="203"/>
      <c r="L101" s="204"/>
      <c r="M101" s="203"/>
      <c r="N101" s="204"/>
      <c r="O101" s="203">
        <v>2</v>
      </c>
      <c r="P101" s="204">
        <v>1556.2</v>
      </c>
      <c r="Q101" s="250"/>
      <c r="R101" s="251"/>
      <c r="S101" s="250"/>
      <c r="T101" s="252"/>
      <c r="U101" s="232"/>
      <c r="V101" s="233"/>
      <c r="W101" s="203"/>
      <c r="X101" s="204"/>
      <c r="Y101" s="256">
        <f t="shared" si="1"/>
        <v>1556.2</v>
      </c>
      <c r="Z101" s="257"/>
    </row>
    <row r="102" ht="21.75" customHeight="1" spans="1:26">
      <c r="A102" s="196">
        <v>96</v>
      </c>
      <c r="B102" s="197" t="s">
        <v>104</v>
      </c>
      <c r="C102" s="202">
        <v>2</v>
      </c>
      <c r="D102" s="198" t="s">
        <v>15</v>
      </c>
      <c r="E102" s="198">
        <v>13.4</v>
      </c>
      <c r="F102" s="199">
        <v>26.8</v>
      </c>
      <c r="G102" s="203"/>
      <c r="H102" s="204"/>
      <c r="I102" s="232"/>
      <c r="J102" s="233"/>
      <c r="K102" s="203"/>
      <c r="L102" s="204"/>
      <c r="M102" s="203"/>
      <c r="N102" s="204"/>
      <c r="O102" s="203">
        <v>2</v>
      </c>
      <c r="P102" s="204">
        <v>1109.2</v>
      </c>
      <c r="Q102" s="250"/>
      <c r="R102" s="251"/>
      <c r="S102" s="250"/>
      <c r="T102" s="252"/>
      <c r="U102" s="232"/>
      <c r="V102" s="233"/>
      <c r="W102" s="203"/>
      <c r="X102" s="204"/>
      <c r="Y102" s="256">
        <f t="shared" si="1"/>
        <v>1109.2</v>
      </c>
      <c r="Z102" s="257"/>
    </row>
    <row r="103" ht="21.75" customHeight="1" spans="1:26">
      <c r="A103" s="196">
        <v>97</v>
      </c>
      <c r="B103" s="197" t="s">
        <v>105</v>
      </c>
      <c r="C103" s="202">
        <v>1</v>
      </c>
      <c r="D103" s="198" t="s">
        <v>15</v>
      </c>
      <c r="E103" s="198">
        <v>15.44</v>
      </c>
      <c r="F103" s="199">
        <v>15.44</v>
      </c>
      <c r="G103" s="203"/>
      <c r="H103" s="204"/>
      <c r="I103" s="232"/>
      <c r="J103" s="233"/>
      <c r="K103" s="203"/>
      <c r="L103" s="204"/>
      <c r="M103" s="203"/>
      <c r="N103" s="204"/>
      <c r="O103" s="203">
        <v>1</v>
      </c>
      <c r="P103" s="204">
        <v>639.03</v>
      </c>
      <c r="Q103" s="250"/>
      <c r="R103" s="251"/>
      <c r="S103" s="250"/>
      <c r="T103" s="252"/>
      <c r="U103" s="232"/>
      <c r="V103" s="233"/>
      <c r="W103" s="203"/>
      <c r="X103" s="204"/>
      <c r="Y103" s="256">
        <f t="shared" si="1"/>
        <v>639.03</v>
      </c>
      <c r="Z103" s="257"/>
    </row>
    <row r="104" ht="21.75" customHeight="1" spans="1:26">
      <c r="A104" s="196">
        <v>98</v>
      </c>
      <c r="B104" s="197" t="s">
        <v>73</v>
      </c>
      <c r="C104" s="202">
        <v>4</v>
      </c>
      <c r="D104" s="198" t="s">
        <v>15</v>
      </c>
      <c r="E104" s="198">
        <v>51.25</v>
      </c>
      <c r="F104" s="199">
        <v>205</v>
      </c>
      <c r="G104" s="203"/>
      <c r="H104" s="204"/>
      <c r="I104" s="232"/>
      <c r="J104" s="233"/>
      <c r="K104" s="203"/>
      <c r="L104" s="204"/>
      <c r="M104" s="203"/>
      <c r="N104" s="204"/>
      <c r="O104" s="203">
        <v>4</v>
      </c>
      <c r="P104" s="204">
        <v>8484.52</v>
      </c>
      <c r="Q104" s="250"/>
      <c r="R104" s="251"/>
      <c r="S104" s="250"/>
      <c r="T104" s="252"/>
      <c r="U104" s="232"/>
      <c r="V104" s="233"/>
      <c r="W104" s="203"/>
      <c r="X104" s="204"/>
      <c r="Y104" s="256">
        <f t="shared" si="1"/>
        <v>8484.52</v>
      </c>
      <c r="Z104" s="257"/>
    </row>
    <row r="105" ht="22.5" customHeight="1" spans="1:26">
      <c r="A105" s="196">
        <v>99</v>
      </c>
      <c r="B105" s="197" t="s">
        <v>106</v>
      </c>
      <c r="C105" s="202">
        <v>6</v>
      </c>
      <c r="D105" s="198" t="s">
        <v>15</v>
      </c>
      <c r="E105" s="198">
        <v>19.75</v>
      </c>
      <c r="F105" s="199">
        <v>118.5</v>
      </c>
      <c r="G105" s="203"/>
      <c r="H105" s="204"/>
      <c r="I105" s="232"/>
      <c r="J105" s="233"/>
      <c r="K105" s="203"/>
      <c r="L105" s="204"/>
      <c r="M105" s="203"/>
      <c r="N105" s="204"/>
      <c r="O105" s="203">
        <v>6</v>
      </c>
      <c r="P105" s="204">
        <v>4904.46</v>
      </c>
      <c r="Q105" s="250"/>
      <c r="R105" s="251"/>
      <c r="S105" s="250"/>
      <c r="T105" s="252"/>
      <c r="U105" s="232"/>
      <c r="V105" s="233"/>
      <c r="W105" s="203"/>
      <c r="X105" s="204"/>
      <c r="Y105" s="256">
        <f t="shared" si="1"/>
        <v>4904.46</v>
      </c>
      <c r="Z105" s="257"/>
    </row>
    <row r="106" ht="25.5" customHeight="1" spans="1:26">
      <c r="A106" s="196">
        <v>100</v>
      </c>
      <c r="B106" s="197" t="s">
        <v>107</v>
      </c>
      <c r="C106" s="202">
        <v>2</v>
      </c>
      <c r="D106" s="198" t="s">
        <v>15</v>
      </c>
      <c r="E106" s="198">
        <v>29.98</v>
      </c>
      <c r="F106" s="199">
        <v>59.96</v>
      </c>
      <c r="G106" s="203"/>
      <c r="H106" s="204"/>
      <c r="I106" s="232"/>
      <c r="J106" s="233"/>
      <c r="K106" s="203"/>
      <c r="L106" s="204"/>
      <c r="M106" s="203"/>
      <c r="N106" s="204"/>
      <c r="O106" s="203">
        <v>2</v>
      </c>
      <c r="P106" s="204">
        <v>2481.62</v>
      </c>
      <c r="Q106" s="250"/>
      <c r="R106" s="251"/>
      <c r="S106" s="250"/>
      <c r="T106" s="252"/>
      <c r="U106" s="232"/>
      <c r="V106" s="233"/>
      <c r="W106" s="203"/>
      <c r="X106" s="204"/>
      <c r="Y106" s="256">
        <f t="shared" si="1"/>
        <v>2481.62</v>
      </c>
      <c r="Z106" s="257"/>
    </row>
    <row r="107" ht="19.5" customHeight="1" spans="1:26">
      <c r="A107" s="196">
        <v>101</v>
      </c>
      <c r="B107" s="197" t="s">
        <v>108</v>
      </c>
      <c r="C107" s="202">
        <v>2</v>
      </c>
      <c r="D107" s="198" t="s">
        <v>15</v>
      </c>
      <c r="E107" s="198">
        <v>21.8</v>
      </c>
      <c r="F107" s="199">
        <v>4360</v>
      </c>
      <c r="G107" s="203"/>
      <c r="H107" s="204"/>
      <c r="I107" s="232"/>
      <c r="J107" s="233"/>
      <c r="K107" s="203"/>
      <c r="L107" s="204"/>
      <c r="M107" s="203"/>
      <c r="N107" s="204"/>
      <c r="O107" s="203">
        <v>2</v>
      </c>
      <c r="P107" s="204">
        <v>1804.52</v>
      </c>
      <c r="Q107" s="250"/>
      <c r="R107" s="251"/>
      <c r="S107" s="250"/>
      <c r="T107" s="252"/>
      <c r="U107" s="232"/>
      <c r="V107" s="233"/>
      <c r="W107" s="203"/>
      <c r="X107" s="204"/>
      <c r="Y107" s="256">
        <f t="shared" si="1"/>
        <v>1804.52</v>
      </c>
      <c r="Z107" s="257"/>
    </row>
    <row r="108" ht="19.5" customHeight="1" spans="1:26">
      <c r="A108" s="196">
        <v>102</v>
      </c>
      <c r="B108" s="197" t="s">
        <v>109</v>
      </c>
      <c r="C108" s="202">
        <v>2</v>
      </c>
      <c r="D108" s="198" t="s">
        <v>15</v>
      </c>
      <c r="E108" s="198">
        <v>19.58</v>
      </c>
      <c r="F108" s="199">
        <v>39.16</v>
      </c>
      <c r="G108" s="203"/>
      <c r="H108" s="204"/>
      <c r="I108" s="232"/>
      <c r="J108" s="233"/>
      <c r="K108" s="203"/>
      <c r="L108" s="204"/>
      <c r="M108" s="203"/>
      <c r="N108" s="204"/>
      <c r="O108" s="203">
        <v>2</v>
      </c>
      <c r="P108" s="204">
        <v>1620.76</v>
      </c>
      <c r="Q108" s="250"/>
      <c r="R108" s="251"/>
      <c r="S108" s="250"/>
      <c r="T108" s="252"/>
      <c r="U108" s="232"/>
      <c r="V108" s="233"/>
      <c r="W108" s="203"/>
      <c r="X108" s="204"/>
      <c r="Y108" s="256">
        <f t="shared" si="1"/>
        <v>1620.76</v>
      </c>
      <c r="Z108" s="257"/>
    </row>
    <row r="109" ht="19.5" customHeight="1" spans="1:26">
      <c r="A109" s="196">
        <v>103</v>
      </c>
      <c r="B109" s="197" t="s">
        <v>109</v>
      </c>
      <c r="C109" s="202">
        <v>4</v>
      </c>
      <c r="D109" s="198" t="s">
        <v>15</v>
      </c>
      <c r="E109" s="198">
        <v>20.1</v>
      </c>
      <c r="F109" s="199">
        <v>80.4</v>
      </c>
      <c r="G109" s="203"/>
      <c r="H109" s="204"/>
      <c r="I109" s="232"/>
      <c r="J109" s="233"/>
      <c r="K109" s="203"/>
      <c r="L109" s="204"/>
      <c r="M109" s="203"/>
      <c r="N109" s="204"/>
      <c r="O109" s="203">
        <v>4</v>
      </c>
      <c r="P109" s="204">
        <v>3327.6</v>
      </c>
      <c r="Q109" s="250"/>
      <c r="R109" s="251"/>
      <c r="S109" s="250"/>
      <c r="T109" s="252"/>
      <c r="U109" s="232"/>
      <c r="V109" s="233"/>
      <c r="W109" s="203"/>
      <c r="X109" s="204"/>
      <c r="Y109" s="256">
        <f t="shared" si="1"/>
        <v>3327.6</v>
      </c>
      <c r="Z109" s="257"/>
    </row>
    <row r="110" ht="19.5" customHeight="1" spans="1:26">
      <c r="A110" s="196">
        <v>104</v>
      </c>
      <c r="B110" s="197" t="s">
        <v>110</v>
      </c>
      <c r="C110" s="202">
        <v>7</v>
      </c>
      <c r="D110" s="198" t="s">
        <v>15</v>
      </c>
      <c r="E110" s="198">
        <v>22.5</v>
      </c>
      <c r="F110" s="199">
        <v>157.5</v>
      </c>
      <c r="G110" s="203"/>
      <c r="H110" s="204"/>
      <c r="I110" s="232"/>
      <c r="J110" s="233"/>
      <c r="K110" s="203"/>
      <c r="L110" s="204"/>
      <c r="M110" s="203">
        <v>7</v>
      </c>
      <c r="N110" s="204">
        <v>6518.61</v>
      </c>
      <c r="O110" s="203"/>
      <c r="P110" s="204"/>
      <c r="Q110" s="250"/>
      <c r="R110" s="251"/>
      <c r="S110" s="250"/>
      <c r="T110" s="252"/>
      <c r="U110" s="232"/>
      <c r="V110" s="233"/>
      <c r="W110" s="203"/>
      <c r="X110" s="204"/>
      <c r="Y110" s="256">
        <f t="shared" si="1"/>
        <v>6518.61</v>
      </c>
      <c r="Z110" s="257"/>
    </row>
    <row r="111" ht="19.5" customHeight="1" spans="1:26">
      <c r="A111" s="196">
        <v>105</v>
      </c>
      <c r="B111" s="197" t="s">
        <v>111</v>
      </c>
      <c r="C111" s="202">
        <v>3</v>
      </c>
      <c r="D111" s="198" t="s">
        <v>15</v>
      </c>
      <c r="E111" s="198">
        <v>26.03</v>
      </c>
      <c r="F111" s="199">
        <v>78.09</v>
      </c>
      <c r="G111" s="203"/>
      <c r="H111" s="204"/>
      <c r="I111" s="232"/>
      <c r="J111" s="233"/>
      <c r="K111" s="203"/>
      <c r="L111" s="204"/>
      <c r="M111" s="203">
        <v>3</v>
      </c>
      <c r="N111" s="204">
        <v>3231.99</v>
      </c>
      <c r="O111" s="203"/>
      <c r="P111" s="204"/>
      <c r="Q111" s="250"/>
      <c r="R111" s="251"/>
      <c r="S111" s="250"/>
      <c r="T111" s="252"/>
      <c r="U111" s="232"/>
      <c r="V111" s="233"/>
      <c r="W111" s="203"/>
      <c r="X111" s="204"/>
      <c r="Y111" s="256">
        <f t="shared" si="1"/>
        <v>3231.99</v>
      </c>
      <c r="Z111" s="257"/>
    </row>
    <row r="112" ht="19.5" customHeight="1" spans="1:26">
      <c r="A112" s="196">
        <v>106</v>
      </c>
      <c r="B112" s="197" t="s">
        <v>112</v>
      </c>
      <c r="C112" s="202">
        <v>2</v>
      </c>
      <c r="D112" s="198" t="s">
        <v>15</v>
      </c>
      <c r="E112" s="198">
        <v>20.1</v>
      </c>
      <c r="F112" s="199">
        <v>40.2</v>
      </c>
      <c r="G112" s="203"/>
      <c r="H112" s="204"/>
      <c r="I112" s="232"/>
      <c r="J112" s="233"/>
      <c r="K112" s="203"/>
      <c r="L112" s="204"/>
      <c r="M112" s="203"/>
      <c r="N112" s="204"/>
      <c r="O112" s="203">
        <v>2</v>
      </c>
      <c r="P112" s="204">
        <v>1663.8</v>
      </c>
      <c r="Q112" s="250"/>
      <c r="R112" s="251"/>
      <c r="S112" s="250"/>
      <c r="T112" s="252"/>
      <c r="U112" s="232"/>
      <c r="V112" s="233"/>
      <c r="W112" s="203"/>
      <c r="X112" s="204"/>
      <c r="Y112" s="256">
        <f t="shared" si="1"/>
        <v>1663.8</v>
      </c>
      <c r="Z112" s="257"/>
    </row>
    <row r="113" ht="19.5" customHeight="1" spans="1:26">
      <c r="A113" s="196">
        <v>107</v>
      </c>
      <c r="B113" s="197" t="s">
        <v>113</v>
      </c>
      <c r="C113" s="202">
        <v>2</v>
      </c>
      <c r="D113" s="198" t="s">
        <v>15</v>
      </c>
      <c r="E113" s="198">
        <v>5.78</v>
      </c>
      <c r="F113" s="199">
        <v>11.56</v>
      </c>
      <c r="G113" s="203"/>
      <c r="H113" s="204"/>
      <c r="I113" s="232"/>
      <c r="J113" s="233"/>
      <c r="K113" s="203"/>
      <c r="L113" s="204"/>
      <c r="M113" s="203"/>
      <c r="N113" s="204"/>
      <c r="O113" s="203">
        <v>2</v>
      </c>
      <c r="P113" s="204">
        <v>478.44</v>
      </c>
      <c r="Q113" s="250"/>
      <c r="R113" s="251"/>
      <c r="S113" s="250"/>
      <c r="T113" s="252"/>
      <c r="U113" s="232"/>
      <c r="V113" s="233"/>
      <c r="W113" s="203"/>
      <c r="X113" s="204"/>
      <c r="Y113" s="256">
        <f t="shared" si="1"/>
        <v>478.44</v>
      </c>
      <c r="Z113" s="257"/>
    </row>
    <row r="114" ht="19.5" customHeight="1" spans="1:26">
      <c r="A114" s="196">
        <v>108</v>
      </c>
      <c r="B114" s="197" t="s">
        <v>114</v>
      </c>
      <c r="C114" s="202">
        <v>2</v>
      </c>
      <c r="D114" s="198" t="s">
        <v>15</v>
      </c>
      <c r="E114" s="198">
        <v>12.36</v>
      </c>
      <c r="F114" s="199">
        <v>24.72</v>
      </c>
      <c r="G114" s="203"/>
      <c r="H114" s="204"/>
      <c r="I114" s="232"/>
      <c r="J114" s="233"/>
      <c r="K114" s="203"/>
      <c r="L114" s="204"/>
      <c r="M114" s="203"/>
      <c r="N114" s="204"/>
      <c r="O114" s="203">
        <v>2</v>
      </c>
      <c r="P114" s="204">
        <v>1023.12</v>
      </c>
      <c r="Q114" s="250"/>
      <c r="R114" s="251"/>
      <c r="S114" s="250"/>
      <c r="T114" s="252"/>
      <c r="U114" s="232"/>
      <c r="V114" s="233"/>
      <c r="W114" s="203"/>
      <c r="X114" s="204"/>
      <c r="Y114" s="256">
        <f t="shared" si="1"/>
        <v>1023.12</v>
      </c>
      <c r="Z114" s="257"/>
    </row>
    <row r="115" ht="19.5" customHeight="1" spans="1:26">
      <c r="A115" s="196">
        <v>109</v>
      </c>
      <c r="B115" s="197" t="s">
        <v>115</v>
      </c>
      <c r="C115" s="202">
        <v>1</v>
      </c>
      <c r="D115" s="198" t="s">
        <v>15</v>
      </c>
      <c r="E115" s="198">
        <v>23.8</v>
      </c>
      <c r="F115" s="199">
        <v>23.8</v>
      </c>
      <c r="G115" s="203"/>
      <c r="H115" s="204"/>
      <c r="I115" s="232"/>
      <c r="J115" s="233"/>
      <c r="K115" s="203"/>
      <c r="L115" s="204"/>
      <c r="M115" s="203"/>
      <c r="N115" s="204"/>
      <c r="O115" s="203">
        <v>1</v>
      </c>
      <c r="P115" s="204">
        <v>985.03</v>
      </c>
      <c r="Q115" s="250"/>
      <c r="R115" s="251"/>
      <c r="S115" s="250"/>
      <c r="T115" s="252"/>
      <c r="U115" s="232"/>
      <c r="V115" s="233"/>
      <c r="W115" s="203"/>
      <c r="X115" s="204"/>
      <c r="Y115" s="256">
        <f t="shared" si="1"/>
        <v>985.03</v>
      </c>
      <c r="Z115" s="257"/>
    </row>
    <row r="116" ht="19.5" customHeight="1" spans="1:26">
      <c r="A116" s="196">
        <v>110</v>
      </c>
      <c r="B116" s="197" t="s">
        <v>116</v>
      </c>
      <c r="C116" s="202">
        <v>1</v>
      </c>
      <c r="D116" s="198" t="s">
        <v>15</v>
      </c>
      <c r="E116" s="198">
        <v>9.45</v>
      </c>
      <c r="F116" s="199">
        <v>9.45</v>
      </c>
      <c r="G116" s="203"/>
      <c r="H116" s="204"/>
      <c r="I116" s="232"/>
      <c r="J116" s="233"/>
      <c r="K116" s="203"/>
      <c r="L116" s="204"/>
      <c r="M116" s="203"/>
      <c r="N116" s="204"/>
      <c r="O116" s="203">
        <v>1</v>
      </c>
      <c r="P116" s="204">
        <v>391.12</v>
      </c>
      <c r="Q116" s="250"/>
      <c r="R116" s="251"/>
      <c r="S116" s="250"/>
      <c r="T116" s="252"/>
      <c r="U116" s="232"/>
      <c r="V116" s="233"/>
      <c r="W116" s="203"/>
      <c r="X116" s="204"/>
      <c r="Y116" s="256">
        <f t="shared" si="1"/>
        <v>391.12</v>
      </c>
      <c r="Z116" s="257"/>
    </row>
    <row r="117" ht="19.5" customHeight="1" spans="1:26">
      <c r="A117" s="196">
        <v>111</v>
      </c>
      <c r="B117" s="197" t="s">
        <v>117</v>
      </c>
      <c r="C117" s="202">
        <v>2</v>
      </c>
      <c r="D117" s="198" t="s">
        <v>15</v>
      </c>
      <c r="E117" s="198">
        <v>13.55</v>
      </c>
      <c r="F117" s="199">
        <v>27.1</v>
      </c>
      <c r="G117" s="203"/>
      <c r="H117" s="204"/>
      <c r="I117" s="232"/>
      <c r="J117" s="233"/>
      <c r="K117" s="203"/>
      <c r="L117" s="204"/>
      <c r="M117" s="203"/>
      <c r="N117" s="204"/>
      <c r="O117" s="203">
        <v>2</v>
      </c>
      <c r="P117" s="204">
        <v>1121.62</v>
      </c>
      <c r="Q117" s="250"/>
      <c r="R117" s="251"/>
      <c r="S117" s="250"/>
      <c r="T117" s="252"/>
      <c r="U117" s="232"/>
      <c r="V117" s="233"/>
      <c r="W117" s="203"/>
      <c r="X117" s="204"/>
      <c r="Y117" s="256">
        <f t="shared" si="1"/>
        <v>1121.62</v>
      </c>
      <c r="Z117" s="257"/>
    </row>
    <row r="118" ht="19.5" customHeight="1" spans="1:26">
      <c r="A118" s="196">
        <v>112</v>
      </c>
      <c r="B118" s="197" t="s">
        <v>118</v>
      </c>
      <c r="C118" s="202">
        <v>2</v>
      </c>
      <c r="D118" s="198" t="s">
        <v>15</v>
      </c>
      <c r="E118" s="198">
        <v>23.95</v>
      </c>
      <c r="F118" s="199">
        <v>47.9</v>
      </c>
      <c r="G118" s="203"/>
      <c r="H118" s="204"/>
      <c r="I118" s="232"/>
      <c r="J118" s="233"/>
      <c r="K118" s="203"/>
      <c r="L118" s="204"/>
      <c r="M118" s="203"/>
      <c r="N118" s="204"/>
      <c r="O118" s="203">
        <v>2</v>
      </c>
      <c r="P118" s="204">
        <v>1982.48</v>
      </c>
      <c r="Q118" s="250"/>
      <c r="R118" s="251"/>
      <c r="S118" s="250"/>
      <c r="T118" s="252"/>
      <c r="U118" s="232"/>
      <c r="V118" s="233"/>
      <c r="W118" s="203"/>
      <c r="X118" s="204"/>
      <c r="Y118" s="256">
        <f t="shared" si="1"/>
        <v>1982.48</v>
      </c>
      <c r="Z118" s="257"/>
    </row>
    <row r="119" ht="19.5" customHeight="1" spans="1:26">
      <c r="A119" s="196">
        <v>113</v>
      </c>
      <c r="B119" s="197" t="s">
        <v>119</v>
      </c>
      <c r="C119" s="202">
        <v>5</v>
      </c>
      <c r="D119" s="198" t="s">
        <v>15</v>
      </c>
      <c r="E119" s="198">
        <v>22.14</v>
      </c>
      <c r="F119" s="199">
        <v>110.7</v>
      </c>
      <c r="G119" s="203"/>
      <c r="H119" s="204"/>
      <c r="I119" s="232"/>
      <c r="J119" s="233"/>
      <c r="K119" s="203"/>
      <c r="L119" s="204"/>
      <c r="M119" s="203"/>
      <c r="N119" s="204"/>
      <c r="O119" s="203">
        <v>5</v>
      </c>
      <c r="P119" s="204">
        <v>4581.7</v>
      </c>
      <c r="Q119" s="250"/>
      <c r="R119" s="251"/>
      <c r="S119" s="250"/>
      <c r="T119" s="252"/>
      <c r="U119" s="232"/>
      <c r="V119" s="233"/>
      <c r="W119" s="203"/>
      <c r="X119" s="204"/>
      <c r="Y119" s="256">
        <f t="shared" si="1"/>
        <v>4581.7</v>
      </c>
      <c r="Z119" s="257"/>
    </row>
    <row r="120" ht="19.5" customHeight="1" spans="1:26">
      <c r="A120" s="196">
        <v>114</v>
      </c>
      <c r="B120" s="197" t="s">
        <v>120</v>
      </c>
      <c r="C120" s="202">
        <v>6</v>
      </c>
      <c r="D120" s="198" t="s">
        <v>15</v>
      </c>
      <c r="E120" s="198">
        <v>62.32</v>
      </c>
      <c r="F120" s="199">
        <v>373.92</v>
      </c>
      <c r="G120" s="203"/>
      <c r="H120" s="204"/>
      <c r="I120" s="232"/>
      <c r="J120" s="233"/>
      <c r="K120" s="203"/>
      <c r="L120" s="204"/>
      <c r="M120" s="203"/>
      <c r="N120" s="204"/>
      <c r="O120" s="203">
        <v>6</v>
      </c>
      <c r="P120" s="204">
        <v>15475.74</v>
      </c>
      <c r="Q120" s="250"/>
      <c r="R120" s="251"/>
      <c r="S120" s="250"/>
      <c r="T120" s="252"/>
      <c r="U120" s="232"/>
      <c r="V120" s="233"/>
      <c r="W120" s="203"/>
      <c r="X120" s="204"/>
      <c r="Y120" s="256">
        <f t="shared" si="1"/>
        <v>15475.74</v>
      </c>
      <c r="Z120" s="257"/>
    </row>
    <row r="121" ht="19.5" customHeight="1" spans="1:26">
      <c r="A121" s="196">
        <v>115</v>
      </c>
      <c r="B121" s="197" t="s">
        <v>121</v>
      </c>
      <c r="C121" s="202">
        <v>2</v>
      </c>
      <c r="D121" s="198" t="s">
        <v>15</v>
      </c>
      <c r="E121" s="198">
        <v>68.36</v>
      </c>
      <c r="F121" s="199">
        <v>136.72</v>
      </c>
      <c r="G121" s="203"/>
      <c r="H121" s="204"/>
      <c r="I121" s="232"/>
      <c r="J121" s="233"/>
      <c r="K121" s="203"/>
      <c r="L121" s="204"/>
      <c r="M121" s="203"/>
      <c r="N121" s="204"/>
      <c r="O121" s="203">
        <v>2</v>
      </c>
      <c r="P121" s="204">
        <v>5658.56</v>
      </c>
      <c r="Q121" s="250"/>
      <c r="R121" s="251"/>
      <c r="S121" s="250"/>
      <c r="T121" s="252"/>
      <c r="U121" s="232"/>
      <c r="V121" s="233"/>
      <c r="W121" s="203"/>
      <c r="X121" s="204"/>
      <c r="Y121" s="256">
        <f t="shared" si="1"/>
        <v>5658.56</v>
      </c>
      <c r="Z121" s="257"/>
    </row>
    <row r="122" ht="19.5" customHeight="1" spans="1:26">
      <c r="A122" s="196">
        <v>116</v>
      </c>
      <c r="B122" s="197" t="s">
        <v>122</v>
      </c>
      <c r="C122" s="202">
        <v>2</v>
      </c>
      <c r="D122" s="198" t="s">
        <v>15</v>
      </c>
      <c r="E122" s="198">
        <v>97.62</v>
      </c>
      <c r="F122" s="199">
        <v>195.24</v>
      </c>
      <c r="G122" s="203"/>
      <c r="H122" s="204"/>
      <c r="I122" s="232"/>
      <c r="J122" s="233"/>
      <c r="K122" s="203"/>
      <c r="L122" s="204"/>
      <c r="M122" s="203">
        <v>2</v>
      </c>
      <c r="N122" s="204">
        <v>8080.58</v>
      </c>
      <c r="O122" s="203"/>
      <c r="P122" s="204"/>
      <c r="Q122" s="250"/>
      <c r="R122" s="251"/>
      <c r="S122" s="250"/>
      <c r="T122" s="252"/>
      <c r="U122" s="232"/>
      <c r="V122" s="233"/>
      <c r="W122" s="203"/>
      <c r="X122" s="204"/>
      <c r="Y122" s="256">
        <f t="shared" si="1"/>
        <v>8080.58</v>
      </c>
      <c r="Z122" s="257"/>
    </row>
    <row r="123" ht="19.5" customHeight="1" spans="1:26">
      <c r="A123" s="196">
        <v>117</v>
      </c>
      <c r="B123" s="197" t="s">
        <v>123</v>
      </c>
      <c r="C123" s="202">
        <v>20</v>
      </c>
      <c r="D123" s="198" t="s">
        <v>15</v>
      </c>
      <c r="E123" s="198">
        <v>5.38</v>
      </c>
      <c r="F123" s="199">
        <v>107.65</v>
      </c>
      <c r="G123" s="203"/>
      <c r="H123" s="204"/>
      <c r="I123" s="232"/>
      <c r="J123" s="233"/>
      <c r="K123" s="203"/>
      <c r="L123" s="204"/>
      <c r="M123" s="203"/>
      <c r="N123" s="204"/>
      <c r="O123" s="203">
        <v>20</v>
      </c>
      <c r="P123" s="204">
        <v>4455.4</v>
      </c>
      <c r="Q123" s="250"/>
      <c r="R123" s="251"/>
      <c r="S123" s="250"/>
      <c r="T123" s="252"/>
      <c r="U123" s="232"/>
      <c r="V123" s="233"/>
      <c r="W123" s="203"/>
      <c r="X123" s="204"/>
      <c r="Y123" s="256">
        <f t="shared" si="1"/>
        <v>4455.4</v>
      </c>
      <c r="Z123" s="257"/>
    </row>
    <row r="124" ht="19.5" customHeight="1" spans="1:26">
      <c r="A124" s="196">
        <v>118</v>
      </c>
      <c r="B124" s="197" t="s">
        <v>124</v>
      </c>
      <c r="C124" s="202">
        <v>200</v>
      </c>
      <c r="D124" s="198" t="s">
        <v>15</v>
      </c>
      <c r="E124" s="198">
        <v>22.07</v>
      </c>
      <c r="F124" s="199">
        <v>4414</v>
      </c>
      <c r="G124" s="203"/>
      <c r="H124" s="204"/>
      <c r="I124" s="232"/>
      <c r="J124" s="233"/>
      <c r="K124" s="203"/>
      <c r="L124" s="204"/>
      <c r="M124" s="203"/>
      <c r="N124" s="204"/>
      <c r="O124" s="203">
        <v>200</v>
      </c>
      <c r="P124" s="204">
        <v>182686</v>
      </c>
      <c r="Q124" s="250"/>
      <c r="R124" s="251"/>
      <c r="S124" s="250"/>
      <c r="T124" s="252"/>
      <c r="U124" s="232"/>
      <c r="V124" s="233"/>
      <c r="W124" s="203"/>
      <c r="X124" s="204"/>
      <c r="Y124" s="256">
        <f t="shared" si="1"/>
        <v>182686</v>
      </c>
      <c r="Z124" s="257"/>
    </row>
    <row r="125" ht="19.5" customHeight="1" spans="1:26">
      <c r="A125" s="196">
        <v>119</v>
      </c>
      <c r="B125" s="197" t="s">
        <v>125</v>
      </c>
      <c r="C125" s="202">
        <v>900</v>
      </c>
      <c r="D125" s="198" t="s">
        <v>15</v>
      </c>
      <c r="E125" s="198">
        <v>17.86</v>
      </c>
      <c r="F125" s="199">
        <v>16074</v>
      </c>
      <c r="G125" s="203"/>
      <c r="H125" s="204"/>
      <c r="I125" s="232"/>
      <c r="J125" s="233"/>
      <c r="K125" s="203"/>
      <c r="L125" s="204"/>
      <c r="M125" s="203"/>
      <c r="N125" s="204"/>
      <c r="O125" s="203">
        <v>900</v>
      </c>
      <c r="P125" s="204">
        <v>665271</v>
      </c>
      <c r="Q125" s="250"/>
      <c r="R125" s="251"/>
      <c r="S125" s="250"/>
      <c r="T125" s="252"/>
      <c r="U125" s="232"/>
      <c r="V125" s="233"/>
      <c r="W125" s="203"/>
      <c r="X125" s="204"/>
      <c r="Y125" s="256">
        <f t="shared" si="1"/>
        <v>665271</v>
      </c>
      <c r="Z125" s="257"/>
    </row>
    <row r="126" ht="19.5" customHeight="1" spans="1:26">
      <c r="A126" s="196">
        <v>120</v>
      </c>
      <c r="B126" s="197" t="s">
        <v>126</v>
      </c>
      <c r="C126" s="202">
        <v>2</v>
      </c>
      <c r="D126" s="198" t="s">
        <v>15</v>
      </c>
      <c r="E126" s="198">
        <v>9.63</v>
      </c>
      <c r="F126" s="199">
        <v>19.26</v>
      </c>
      <c r="G126" s="203"/>
      <c r="H126" s="204"/>
      <c r="I126" s="232"/>
      <c r="J126" s="233"/>
      <c r="K126" s="203"/>
      <c r="L126" s="204"/>
      <c r="M126" s="203"/>
      <c r="N126" s="204"/>
      <c r="O126" s="203">
        <v>2</v>
      </c>
      <c r="P126" s="204">
        <v>797.14</v>
      </c>
      <c r="Q126" s="250"/>
      <c r="R126" s="251"/>
      <c r="S126" s="250"/>
      <c r="T126" s="252"/>
      <c r="U126" s="232"/>
      <c r="V126" s="233"/>
      <c r="W126" s="203"/>
      <c r="X126" s="204"/>
      <c r="Y126" s="256">
        <f t="shared" si="1"/>
        <v>797.14</v>
      </c>
      <c r="Z126" s="257"/>
    </row>
    <row r="127" ht="19.5" customHeight="1" spans="1:26">
      <c r="A127" s="196">
        <v>121</v>
      </c>
      <c r="B127" s="197" t="s">
        <v>127</v>
      </c>
      <c r="C127" s="202">
        <v>100</v>
      </c>
      <c r="D127" s="198" t="s">
        <v>15</v>
      </c>
      <c r="E127" s="198">
        <v>21.2</v>
      </c>
      <c r="F127" s="199">
        <v>2120</v>
      </c>
      <c r="G127" s="203"/>
      <c r="H127" s="204"/>
      <c r="I127" s="232"/>
      <c r="J127" s="233"/>
      <c r="K127" s="203"/>
      <c r="L127" s="204"/>
      <c r="M127" s="203"/>
      <c r="N127" s="204"/>
      <c r="O127" s="203">
        <v>100</v>
      </c>
      <c r="P127" s="204">
        <v>87742</v>
      </c>
      <c r="Q127" s="250"/>
      <c r="R127" s="251"/>
      <c r="S127" s="250"/>
      <c r="T127" s="252"/>
      <c r="U127" s="232"/>
      <c r="V127" s="233"/>
      <c r="W127" s="203"/>
      <c r="X127" s="204"/>
      <c r="Y127" s="256">
        <f t="shared" si="1"/>
        <v>87742</v>
      </c>
      <c r="Z127" s="257"/>
    </row>
    <row r="128" ht="19.5" customHeight="1" spans="1:26">
      <c r="A128" s="196">
        <v>122</v>
      </c>
      <c r="B128" s="197" t="s">
        <v>128</v>
      </c>
      <c r="C128" s="202">
        <v>7500</v>
      </c>
      <c r="D128" s="198" t="s">
        <v>15</v>
      </c>
      <c r="E128" s="198">
        <v>8.26</v>
      </c>
      <c r="F128" s="199">
        <v>61950</v>
      </c>
      <c r="G128" s="203"/>
      <c r="H128" s="204"/>
      <c r="I128" s="232"/>
      <c r="J128" s="233"/>
      <c r="K128" s="203"/>
      <c r="L128" s="204"/>
      <c r="M128" s="203"/>
      <c r="N128" s="204"/>
      <c r="O128" s="203">
        <v>7500</v>
      </c>
      <c r="P128" s="204">
        <v>2563950</v>
      </c>
      <c r="Q128" s="250"/>
      <c r="R128" s="251"/>
      <c r="S128" s="250"/>
      <c r="T128" s="252"/>
      <c r="U128" s="232"/>
      <c r="V128" s="233"/>
      <c r="W128" s="203"/>
      <c r="X128" s="204"/>
      <c r="Y128" s="256">
        <f t="shared" si="1"/>
        <v>2563950</v>
      </c>
      <c r="Z128" s="257"/>
    </row>
    <row r="129" ht="19.5" customHeight="1" spans="1:26">
      <c r="A129" s="196">
        <v>123</v>
      </c>
      <c r="B129" s="197" t="s">
        <v>129</v>
      </c>
      <c r="C129" s="202">
        <v>1000</v>
      </c>
      <c r="D129" s="198" t="s">
        <v>15</v>
      </c>
      <c r="E129" s="198">
        <v>10.07</v>
      </c>
      <c r="F129" s="199">
        <v>10070</v>
      </c>
      <c r="G129" s="203"/>
      <c r="H129" s="204"/>
      <c r="I129" s="232"/>
      <c r="J129" s="233"/>
      <c r="K129" s="203"/>
      <c r="L129" s="204"/>
      <c r="M129" s="203"/>
      <c r="N129" s="204"/>
      <c r="O129" s="203">
        <v>1000</v>
      </c>
      <c r="P129" s="204">
        <v>416780</v>
      </c>
      <c r="Q129" s="250"/>
      <c r="R129" s="251"/>
      <c r="S129" s="250"/>
      <c r="T129" s="252"/>
      <c r="U129" s="232"/>
      <c r="V129" s="233"/>
      <c r="W129" s="203"/>
      <c r="X129" s="204"/>
      <c r="Y129" s="256">
        <f t="shared" si="1"/>
        <v>416780</v>
      </c>
      <c r="Z129" s="257"/>
    </row>
    <row r="130" ht="19.5" customHeight="1" spans="1:26">
      <c r="A130" s="196">
        <v>124</v>
      </c>
      <c r="B130" s="197" t="s">
        <v>130</v>
      </c>
      <c r="C130" s="202">
        <v>300</v>
      </c>
      <c r="D130" s="198" t="s">
        <v>15</v>
      </c>
      <c r="E130" s="198">
        <v>5.51</v>
      </c>
      <c r="F130" s="199">
        <v>1653</v>
      </c>
      <c r="G130" s="203"/>
      <c r="H130" s="204"/>
      <c r="I130" s="232"/>
      <c r="J130" s="233"/>
      <c r="K130" s="203"/>
      <c r="L130" s="204"/>
      <c r="M130" s="203"/>
      <c r="N130" s="204"/>
      <c r="O130" s="203">
        <v>300</v>
      </c>
      <c r="P130" s="204">
        <v>68415</v>
      </c>
      <c r="Q130" s="250"/>
      <c r="R130" s="251"/>
      <c r="S130" s="250"/>
      <c r="T130" s="252"/>
      <c r="U130" s="232"/>
      <c r="V130" s="233"/>
      <c r="W130" s="203"/>
      <c r="X130" s="204"/>
      <c r="Y130" s="256">
        <f t="shared" si="1"/>
        <v>68415</v>
      </c>
      <c r="Z130" s="257"/>
    </row>
    <row r="131" ht="19.5" customHeight="1" spans="1:26">
      <c r="A131" s="196">
        <v>125</v>
      </c>
      <c r="B131" s="197" t="s">
        <v>131</v>
      </c>
      <c r="C131" s="202">
        <v>50</v>
      </c>
      <c r="D131" s="198" t="s">
        <v>15</v>
      </c>
      <c r="E131" s="198">
        <v>8.26</v>
      </c>
      <c r="F131" s="199">
        <v>413</v>
      </c>
      <c r="G131" s="203"/>
      <c r="H131" s="204"/>
      <c r="I131" s="232"/>
      <c r="J131" s="233"/>
      <c r="K131" s="203"/>
      <c r="L131" s="204"/>
      <c r="M131" s="203"/>
      <c r="N131" s="204"/>
      <c r="O131" s="203">
        <v>50</v>
      </c>
      <c r="P131" s="204">
        <v>17093</v>
      </c>
      <c r="Q131" s="250"/>
      <c r="R131" s="251"/>
      <c r="S131" s="250"/>
      <c r="T131" s="252"/>
      <c r="U131" s="232"/>
      <c r="V131" s="233"/>
      <c r="W131" s="203"/>
      <c r="X131" s="204"/>
      <c r="Y131" s="256">
        <f t="shared" si="1"/>
        <v>17093</v>
      </c>
      <c r="Z131" s="257"/>
    </row>
    <row r="132" ht="19.5" customHeight="1" spans="1:26">
      <c r="A132" s="196">
        <v>126</v>
      </c>
      <c r="B132" s="197" t="s">
        <v>132</v>
      </c>
      <c r="C132" s="202">
        <v>50</v>
      </c>
      <c r="D132" s="198" t="s">
        <v>15</v>
      </c>
      <c r="E132" s="198">
        <v>13.3</v>
      </c>
      <c r="F132" s="199">
        <v>665</v>
      </c>
      <c r="G132" s="203"/>
      <c r="H132" s="204"/>
      <c r="I132" s="232"/>
      <c r="J132" s="233"/>
      <c r="K132" s="203"/>
      <c r="L132" s="204"/>
      <c r="M132" s="203"/>
      <c r="N132" s="204"/>
      <c r="O132" s="203">
        <v>50</v>
      </c>
      <c r="P132" s="204">
        <v>27523</v>
      </c>
      <c r="Q132" s="250"/>
      <c r="R132" s="251"/>
      <c r="S132" s="250"/>
      <c r="T132" s="252"/>
      <c r="U132" s="232"/>
      <c r="V132" s="233"/>
      <c r="W132" s="203"/>
      <c r="X132" s="204"/>
      <c r="Y132" s="256">
        <f t="shared" si="1"/>
        <v>27523</v>
      </c>
      <c r="Z132" s="257"/>
    </row>
    <row r="133" ht="19.5" customHeight="1" spans="1:26">
      <c r="A133" s="196">
        <v>127</v>
      </c>
      <c r="B133" s="197" t="s">
        <v>133</v>
      </c>
      <c r="C133" s="202">
        <v>6000</v>
      </c>
      <c r="D133" s="198" t="s">
        <v>15</v>
      </c>
      <c r="E133" s="198">
        <v>6.2</v>
      </c>
      <c r="F133" s="199">
        <v>37200</v>
      </c>
      <c r="G133" s="203"/>
      <c r="H133" s="204"/>
      <c r="I133" s="232"/>
      <c r="J133" s="233"/>
      <c r="K133" s="203"/>
      <c r="L133" s="204"/>
      <c r="M133" s="203"/>
      <c r="N133" s="204"/>
      <c r="O133" s="203">
        <v>6000</v>
      </c>
      <c r="P133" s="204">
        <v>1539600</v>
      </c>
      <c r="Q133" s="250"/>
      <c r="R133" s="251"/>
      <c r="S133" s="250"/>
      <c r="T133" s="252"/>
      <c r="U133" s="232"/>
      <c r="V133" s="233"/>
      <c r="W133" s="203"/>
      <c r="X133" s="204"/>
      <c r="Y133" s="256">
        <f t="shared" si="1"/>
        <v>1539600</v>
      </c>
      <c r="Z133" s="257"/>
    </row>
    <row r="134" ht="19.5" customHeight="1" spans="1:26">
      <c r="A134" s="196">
        <v>128</v>
      </c>
      <c r="B134" s="197" t="s">
        <v>134</v>
      </c>
      <c r="C134" s="202">
        <v>14</v>
      </c>
      <c r="D134" s="198" t="s">
        <v>15</v>
      </c>
      <c r="E134" s="198">
        <v>10.66</v>
      </c>
      <c r="F134" s="199">
        <v>149.24</v>
      </c>
      <c r="G134" s="203"/>
      <c r="H134" s="204"/>
      <c r="I134" s="232"/>
      <c r="J134" s="233"/>
      <c r="K134" s="203"/>
      <c r="L134" s="204"/>
      <c r="M134" s="203"/>
      <c r="N134" s="204"/>
      <c r="O134" s="203">
        <v>14</v>
      </c>
      <c r="P134" s="204">
        <v>6176.8</v>
      </c>
      <c r="Q134" s="250"/>
      <c r="R134" s="251"/>
      <c r="S134" s="250"/>
      <c r="T134" s="252"/>
      <c r="U134" s="232"/>
      <c r="V134" s="233"/>
      <c r="W134" s="203"/>
      <c r="X134" s="204"/>
      <c r="Y134" s="256">
        <f t="shared" ref="Y134:Y185" si="2">H134+J134+L134+N134+P134+R134+T134+V134+X134</f>
        <v>6176.8</v>
      </c>
      <c r="Z134" s="257"/>
    </row>
    <row r="135" ht="19.5" customHeight="1" spans="1:26">
      <c r="A135" s="196">
        <v>129</v>
      </c>
      <c r="B135" s="197" t="s">
        <v>135</v>
      </c>
      <c r="C135" s="202">
        <v>10</v>
      </c>
      <c r="D135" s="198" t="s">
        <v>15</v>
      </c>
      <c r="E135" s="198">
        <v>4.89</v>
      </c>
      <c r="F135" s="199">
        <v>48.9</v>
      </c>
      <c r="G135" s="203"/>
      <c r="H135" s="204"/>
      <c r="I135" s="232"/>
      <c r="J135" s="233"/>
      <c r="K135" s="203"/>
      <c r="L135" s="204"/>
      <c r="M135" s="203"/>
      <c r="N135" s="204"/>
      <c r="O135" s="203">
        <v>10</v>
      </c>
      <c r="P135" s="204">
        <v>2023.9</v>
      </c>
      <c r="Q135" s="250"/>
      <c r="R135" s="251"/>
      <c r="S135" s="250"/>
      <c r="T135" s="252"/>
      <c r="U135" s="232"/>
      <c r="V135" s="233"/>
      <c r="W135" s="203"/>
      <c r="X135" s="204"/>
      <c r="Y135" s="256">
        <f t="shared" si="2"/>
        <v>2023.9</v>
      </c>
      <c r="Z135" s="257"/>
    </row>
    <row r="136" ht="19.5" customHeight="1" spans="1:26">
      <c r="A136" s="196">
        <v>130</v>
      </c>
      <c r="B136" s="197" t="s">
        <v>136</v>
      </c>
      <c r="C136" s="202">
        <v>10</v>
      </c>
      <c r="D136" s="198" t="s">
        <v>15</v>
      </c>
      <c r="E136" s="198">
        <v>5.76</v>
      </c>
      <c r="F136" s="199">
        <v>57.6</v>
      </c>
      <c r="G136" s="203"/>
      <c r="H136" s="204"/>
      <c r="I136" s="232"/>
      <c r="J136" s="233"/>
      <c r="K136" s="203"/>
      <c r="L136" s="204"/>
      <c r="M136" s="203">
        <v>10</v>
      </c>
      <c r="N136" s="204">
        <v>2383.9</v>
      </c>
      <c r="O136" s="203"/>
      <c r="P136" s="204"/>
      <c r="Q136" s="250"/>
      <c r="R136" s="251"/>
      <c r="S136" s="250"/>
      <c r="T136" s="252"/>
      <c r="U136" s="232"/>
      <c r="V136" s="233"/>
      <c r="W136" s="203"/>
      <c r="X136" s="204"/>
      <c r="Y136" s="256">
        <f t="shared" si="2"/>
        <v>2383.9</v>
      </c>
      <c r="Z136" s="257"/>
    </row>
    <row r="137" ht="22.5" customHeight="1" spans="1:26">
      <c r="A137" s="196">
        <v>131</v>
      </c>
      <c r="B137" s="197" t="s">
        <v>137</v>
      </c>
      <c r="C137" s="202">
        <v>10</v>
      </c>
      <c r="D137" s="198" t="s">
        <v>15</v>
      </c>
      <c r="E137" s="198">
        <v>23.2</v>
      </c>
      <c r="F137" s="199">
        <v>232</v>
      </c>
      <c r="G137" s="203"/>
      <c r="H137" s="204"/>
      <c r="I137" s="232"/>
      <c r="J137" s="233"/>
      <c r="K137" s="203"/>
      <c r="L137" s="204"/>
      <c r="M137" s="203"/>
      <c r="N137" s="204"/>
      <c r="O137" s="203">
        <v>10</v>
      </c>
      <c r="P137" s="204">
        <v>9602</v>
      </c>
      <c r="Q137" s="250"/>
      <c r="R137" s="251"/>
      <c r="S137" s="250"/>
      <c r="T137" s="252"/>
      <c r="U137" s="232"/>
      <c r="V137" s="233"/>
      <c r="W137" s="203"/>
      <c r="X137" s="204"/>
      <c r="Y137" s="256">
        <f t="shared" si="2"/>
        <v>9602</v>
      </c>
      <c r="Z137" s="257"/>
    </row>
    <row r="138" ht="22.5" customHeight="1" spans="1:26">
      <c r="A138" s="196">
        <v>132</v>
      </c>
      <c r="B138" s="197" t="s">
        <v>138</v>
      </c>
      <c r="C138" s="202">
        <v>10</v>
      </c>
      <c r="D138" s="198" t="s">
        <v>15</v>
      </c>
      <c r="E138" s="198">
        <v>5.65</v>
      </c>
      <c r="F138" s="199">
        <v>56.5</v>
      </c>
      <c r="G138" s="203"/>
      <c r="H138" s="204"/>
      <c r="I138" s="232"/>
      <c r="J138" s="233"/>
      <c r="K138" s="203"/>
      <c r="L138" s="204"/>
      <c r="M138" s="203"/>
      <c r="N138" s="204"/>
      <c r="O138" s="203">
        <v>10</v>
      </c>
      <c r="P138" s="204">
        <v>2338.4</v>
      </c>
      <c r="Q138" s="250"/>
      <c r="R138" s="251"/>
      <c r="S138" s="250"/>
      <c r="T138" s="252"/>
      <c r="U138" s="232"/>
      <c r="V138" s="233"/>
      <c r="W138" s="203"/>
      <c r="X138" s="204"/>
      <c r="Y138" s="256">
        <f t="shared" si="2"/>
        <v>2338.4</v>
      </c>
      <c r="Z138" s="257"/>
    </row>
    <row r="139" ht="22.5" customHeight="1" spans="1:26">
      <c r="A139" s="196">
        <v>133</v>
      </c>
      <c r="B139" s="197" t="s">
        <v>139</v>
      </c>
      <c r="C139" s="202">
        <v>10</v>
      </c>
      <c r="D139" s="198" t="s">
        <v>15</v>
      </c>
      <c r="E139" s="198">
        <v>5.52</v>
      </c>
      <c r="F139" s="199">
        <v>55.2</v>
      </c>
      <c r="G139" s="203"/>
      <c r="H139" s="204"/>
      <c r="I139" s="232"/>
      <c r="J139" s="233"/>
      <c r="K139" s="203"/>
      <c r="L139" s="204"/>
      <c r="M139" s="203"/>
      <c r="N139" s="204"/>
      <c r="O139" s="203">
        <v>10</v>
      </c>
      <c r="P139" s="204">
        <v>2284.6</v>
      </c>
      <c r="Q139" s="250"/>
      <c r="R139" s="251"/>
      <c r="S139" s="250"/>
      <c r="T139" s="252"/>
      <c r="U139" s="232"/>
      <c r="V139" s="233"/>
      <c r="W139" s="203"/>
      <c r="X139" s="204"/>
      <c r="Y139" s="256">
        <f t="shared" si="2"/>
        <v>2284.6</v>
      </c>
      <c r="Z139" s="257"/>
    </row>
    <row r="140" ht="18.75" customHeight="1" spans="1:26">
      <c r="A140" s="196">
        <v>134</v>
      </c>
      <c r="B140" s="197" t="s">
        <v>140</v>
      </c>
      <c r="C140" s="202">
        <v>11</v>
      </c>
      <c r="D140" s="198" t="s">
        <v>15</v>
      </c>
      <c r="E140" s="198">
        <v>4.71</v>
      </c>
      <c r="F140" s="199">
        <v>51.81</v>
      </c>
      <c r="G140" s="203"/>
      <c r="H140" s="204"/>
      <c r="I140" s="232"/>
      <c r="J140" s="233"/>
      <c r="K140" s="203"/>
      <c r="L140" s="204"/>
      <c r="M140" s="203"/>
      <c r="N140" s="204"/>
      <c r="O140" s="203">
        <v>11</v>
      </c>
      <c r="P140" s="204">
        <v>2144.34</v>
      </c>
      <c r="Q140" s="250"/>
      <c r="R140" s="251"/>
      <c r="S140" s="250"/>
      <c r="T140" s="252"/>
      <c r="U140" s="232"/>
      <c r="V140" s="233"/>
      <c r="W140" s="203"/>
      <c r="X140" s="204"/>
      <c r="Y140" s="256">
        <f t="shared" si="2"/>
        <v>2144.34</v>
      </c>
      <c r="Z140" s="257"/>
    </row>
    <row r="141" ht="18.75" customHeight="1" spans="1:26">
      <c r="A141" s="196">
        <v>135</v>
      </c>
      <c r="B141" s="197" t="s">
        <v>141</v>
      </c>
      <c r="C141" s="202">
        <v>30</v>
      </c>
      <c r="D141" s="198" t="s">
        <v>15</v>
      </c>
      <c r="E141" s="198">
        <v>76.89</v>
      </c>
      <c r="F141" s="199">
        <v>2306.7</v>
      </c>
      <c r="G141" s="203"/>
      <c r="H141" s="204"/>
      <c r="I141" s="232"/>
      <c r="J141" s="233"/>
      <c r="K141" s="203"/>
      <c r="L141" s="204"/>
      <c r="M141" s="203"/>
      <c r="N141" s="204"/>
      <c r="O141" s="203">
        <v>30</v>
      </c>
      <c r="P141" s="204">
        <v>95469.6</v>
      </c>
      <c r="Q141" s="250"/>
      <c r="R141" s="251"/>
      <c r="S141" s="250"/>
      <c r="T141" s="252"/>
      <c r="U141" s="232"/>
      <c r="V141" s="233"/>
      <c r="W141" s="203"/>
      <c r="X141" s="204"/>
      <c r="Y141" s="256">
        <f t="shared" si="2"/>
        <v>95469.6</v>
      </c>
      <c r="Z141" s="257"/>
    </row>
    <row r="142" ht="18.75" customHeight="1" spans="1:26">
      <c r="A142" s="196">
        <v>136</v>
      </c>
      <c r="B142" s="197" t="s">
        <v>142</v>
      </c>
      <c r="C142" s="202">
        <v>15</v>
      </c>
      <c r="D142" s="198" t="s">
        <v>15</v>
      </c>
      <c r="E142" s="198">
        <v>14.76</v>
      </c>
      <c r="F142" s="199">
        <v>221.4</v>
      </c>
      <c r="G142" s="203"/>
      <c r="H142" s="204"/>
      <c r="I142" s="232"/>
      <c r="J142" s="233"/>
      <c r="K142" s="203"/>
      <c r="L142" s="204"/>
      <c r="M142" s="203"/>
      <c r="N142" s="204"/>
      <c r="O142" s="203">
        <v>15</v>
      </c>
      <c r="P142" s="204">
        <v>9163.35</v>
      </c>
      <c r="Q142" s="250"/>
      <c r="R142" s="251"/>
      <c r="S142" s="250"/>
      <c r="T142" s="252"/>
      <c r="U142" s="232"/>
      <c r="V142" s="233"/>
      <c r="W142" s="203"/>
      <c r="X142" s="204"/>
      <c r="Y142" s="256">
        <f t="shared" si="2"/>
        <v>9163.35</v>
      </c>
      <c r="Z142" s="257"/>
    </row>
    <row r="143" ht="18.75" customHeight="1" spans="1:26">
      <c r="A143" s="196">
        <v>137</v>
      </c>
      <c r="B143" s="197" t="s">
        <v>143</v>
      </c>
      <c r="C143" s="202">
        <v>16</v>
      </c>
      <c r="D143" s="198" t="s">
        <v>15</v>
      </c>
      <c r="E143" s="198">
        <v>15.32</v>
      </c>
      <c r="F143" s="199">
        <v>245.12</v>
      </c>
      <c r="G143" s="203"/>
      <c r="H143" s="204"/>
      <c r="I143" s="232"/>
      <c r="J143" s="233"/>
      <c r="K143" s="203"/>
      <c r="L143" s="204"/>
      <c r="M143" s="203"/>
      <c r="N143" s="204"/>
      <c r="O143" s="203">
        <v>16</v>
      </c>
      <c r="P143" s="204">
        <v>10144.96</v>
      </c>
      <c r="Q143" s="250"/>
      <c r="R143" s="251"/>
      <c r="S143" s="250"/>
      <c r="T143" s="252"/>
      <c r="U143" s="232"/>
      <c r="V143" s="233"/>
      <c r="W143" s="203"/>
      <c r="X143" s="204"/>
      <c r="Y143" s="256">
        <f t="shared" si="2"/>
        <v>10144.96</v>
      </c>
      <c r="Z143" s="257"/>
    </row>
    <row r="144" ht="18" customHeight="1" spans="1:26">
      <c r="A144" s="196">
        <v>138</v>
      </c>
      <c r="B144" s="197" t="s">
        <v>144</v>
      </c>
      <c r="C144" s="202">
        <v>20</v>
      </c>
      <c r="D144" s="198" t="s">
        <v>15</v>
      </c>
      <c r="E144" s="198">
        <v>8.42</v>
      </c>
      <c r="F144" s="199">
        <v>168.4</v>
      </c>
      <c r="G144" s="203"/>
      <c r="H144" s="204"/>
      <c r="I144" s="232"/>
      <c r="J144" s="233"/>
      <c r="K144" s="203"/>
      <c r="L144" s="204"/>
      <c r="M144" s="203"/>
      <c r="N144" s="204"/>
      <c r="O144" s="203">
        <v>20</v>
      </c>
      <c r="P144" s="204">
        <v>6969.8</v>
      </c>
      <c r="Q144" s="250"/>
      <c r="R144" s="251"/>
      <c r="S144" s="250"/>
      <c r="T144" s="252"/>
      <c r="U144" s="232"/>
      <c r="V144" s="233"/>
      <c r="W144" s="203"/>
      <c r="X144" s="204"/>
      <c r="Y144" s="256">
        <f t="shared" si="2"/>
        <v>6969.8</v>
      </c>
      <c r="Z144" s="257"/>
    </row>
    <row r="145" ht="21.75" customHeight="1" spans="1:26">
      <c r="A145" s="196">
        <v>139</v>
      </c>
      <c r="B145" s="197" t="s">
        <v>145</v>
      </c>
      <c r="C145" s="202">
        <v>4</v>
      </c>
      <c r="D145" s="198" t="s">
        <v>15</v>
      </c>
      <c r="E145" s="198">
        <v>11.01</v>
      </c>
      <c r="F145" s="199">
        <v>44.04</v>
      </c>
      <c r="G145" s="203"/>
      <c r="H145" s="204"/>
      <c r="I145" s="232"/>
      <c r="J145" s="233"/>
      <c r="K145" s="203"/>
      <c r="L145" s="204"/>
      <c r="M145" s="203"/>
      <c r="N145" s="204"/>
      <c r="O145" s="203">
        <v>4</v>
      </c>
      <c r="P145" s="204">
        <v>1822.72</v>
      </c>
      <c r="Q145" s="250"/>
      <c r="R145" s="251"/>
      <c r="S145" s="250"/>
      <c r="T145" s="252"/>
      <c r="U145" s="232"/>
      <c r="V145" s="233"/>
      <c r="W145" s="203"/>
      <c r="X145" s="204"/>
      <c r="Y145" s="256">
        <f t="shared" si="2"/>
        <v>1822.72</v>
      </c>
      <c r="Z145" s="257"/>
    </row>
    <row r="146" ht="21.75" customHeight="1" spans="1:26">
      <c r="A146" s="196">
        <v>140</v>
      </c>
      <c r="B146" s="197" t="s">
        <v>146</v>
      </c>
      <c r="C146" s="202">
        <v>50</v>
      </c>
      <c r="D146" s="198" t="s">
        <v>15</v>
      </c>
      <c r="E146" s="198">
        <v>7.84</v>
      </c>
      <c r="F146" s="199">
        <v>392.19</v>
      </c>
      <c r="G146" s="203"/>
      <c r="H146" s="204"/>
      <c r="I146" s="232"/>
      <c r="J146" s="233"/>
      <c r="K146" s="203"/>
      <c r="L146" s="204"/>
      <c r="M146" s="203"/>
      <c r="N146" s="204"/>
      <c r="O146" s="203">
        <v>50</v>
      </c>
      <c r="P146" s="204">
        <v>16232</v>
      </c>
      <c r="Q146" s="250"/>
      <c r="R146" s="251"/>
      <c r="S146" s="250"/>
      <c r="T146" s="252"/>
      <c r="U146" s="232"/>
      <c r="V146" s="233"/>
      <c r="W146" s="203"/>
      <c r="X146" s="204"/>
      <c r="Y146" s="256">
        <f t="shared" si="2"/>
        <v>16232</v>
      </c>
      <c r="Z146" s="257"/>
    </row>
    <row r="147" ht="21.75" customHeight="1" spans="1:26">
      <c r="A147" s="196">
        <v>141</v>
      </c>
      <c r="B147" s="197" t="s">
        <v>147</v>
      </c>
      <c r="C147" s="202">
        <v>50</v>
      </c>
      <c r="D147" s="198" t="s">
        <v>15</v>
      </c>
      <c r="E147" s="198">
        <v>10.72</v>
      </c>
      <c r="F147" s="199">
        <v>535.96</v>
      </c>
      <c r="G147" s="203"/>
      <c r="H147" s="204"/>
      <c r="I147" s="232"/>
      <c r="J147" s="233"/>
      <c r="K147" s="203"/>
      <c r="L147" s="204"/>
      <c r="M147" s="203"/>
      <c r="N147" s="204"/>
      <c r="O147" s="203">
        <v>50</v>
      </c>
      <c r="P147" s="204">
        <v>22182.5</v>
      </c>
      <c r="Q147" s="250"/>
      <c r="R147" s="251"/>
      <c r="S147" s="250"/>
      <c r="T147" s="252"/>
      <c r="U147" s="232"/>
      <c r="V147" s="233"/>
      <c r="W147" s="203"/>
      <c r="X147" s="204"/>
      <c r="Y147" s="256">
        <f t="shared" si="2"/>
        <v>22182.5</v>
      </c>
      <c r="Z147" s="257"/>
    </row>
    <row r="148" ht="21.75" customHeight="1" spans="1:26">
      <c r="A148" s="196">
        <v>142</v>
      </c>
      <c r="B148" s="197" t="s">
        <v>148</v>
      </c>
      <c r="C148" s="202">
        <v>50</v>
      </c>
      <c r="D148" s="198" t="s">
        <v>15</v>
      </c>
      <c r="E148" s="198">
        <v>11.82</v>
      </c>
      <c r="F148" s="199">
        <v>591.16</v>
      </c>
      <c r="G148" s="203"/>
      <c r="H148" s="204"/>
      <c r="I148" s="232"/>
      <c r="J148" s="233"/>
      <c r="K148" s="203"/>
      <c r="L148" s="204"/>
      <c r="M148" s="203"/>
      <c r="N148" s="204"/>
      <c r="O148" s="203">
        <v>50</v>
      </c>
      <c r="P148" s="204">
        <v>24467</v>
      </c>
      <c r="Q148" s="250"/>
      <c r="R148" s="251"/>
      <c r="S148" s="250"/>
      <c r="T148" s="252"/>
      <c r="U148" s="232"/>
      <c r="V148" s="233"/>
      <c r="W148" s="203"/>
      <c r="X148" s="204"/>
      <c r="Y148" s="256">
        <f t="shared" si="2"/>
        <v>24467</v>
      </c>
      <c r="Z148" s="257"/>
    </row>
    <row r="149" ht="22.5" customHeight="1" spans="1:26">
      <c r="A149" s="196">
        <v>143</v>
      </c>
      <c r="B149" s="197" t="s">
        <v>149</v>
      </c>
      <c r="C149" s="202">
        <v>75</v>
      </c>
      <c r="D149" s="198" t="s">
        <v>150</v>
      </c>
      <c r="E149" s="198">
        <v>17.71</v>
      </c>
      <c r="F149" s="199">
        <v>1328.39</v>
      </c>
      <c r="G149" s="203"/>
      <c r="H149" s="204"/>
      <c r="I149" s="232"/>
      <c r="J149" s="233"/>
      <c r="K149" s="203"/>
      <c r="L149" s="204"/>
      <c r="M149" s="203"/>
      <c r="N149" s="204"/>
      <c r="O149" s="203">
        <v>75</v>
      </c>
      <c r="P149" s="204">
        <v>54979.5</v>
      </c>
      <c r="Q149" s="250"/>
      <c r="R149" s="251"/>
      <c r="S149" s="250"/>
      <c r="T149" s="252"/>
      <c r="U149" s="232"/>
      <c r="V149" s="233"/>
      <c r="W149" s="203"/>
      <c r="X149" s="204"/>
      <c r="Y149" s="256">
        <f t="shared" si="2"/>
        <v>54979.5</v>
      </c>
      <c r="Z149" s="257"/>
    </row>
    <row r="150" ht="25.5" customHeight="1" spans="1:26">
      <c r="A150" s="196">
        <v>144</v>
      </c>
      <c r="B150" s="197" t="s">
        <v>151</v>
      </c>
      <c r="C150" s="202">
        <v>3</v>
      </c>
      <c r="D150" s="198" t="s">
        <v>15</v>
      </c>
      <c r="E150" s="198">
        <v>21.47</v>
      </c>
      <c r="F150" s="199">
        <v>64.41</v>
      </c>
      <c r="G150" s="203"/>
      <c r="H150" s="204"/>
      <c r="I150" s="232"/>
      <c r="J150" s="233"/>
      <c r="K150" s="203"/>
      <c r="L150" s="204"/>
      <c r="M150" s="203"/>
      <c r="N150" s="204"/>
      <c r="O150" s="203">
        <v>3</v>
      </c>
      <c r="P150" s="204">
        <v>2665.8</v>
      </c>
      <c r="Q150" s="250"/>
      <c r="R150" s="251"/>
      <c r="S150" s="250"/>
      <c r="T150" s="252"/>
      <c r="U150" s="232"/>
      <c r="V150" s="233"/>
      <c r="W150" s="203"/>
      <c r="X150" s="204"/>
      <c r="Y150" s="256">
        <f t="shared" si="2"/>
        <v>2665.8</v>
      </c>
      <c r="Z150" s="257"/>
    </row>
    <row r="151" ht="19.5" customHeight="1" spans="1:26">
      <c r="A151" s="196">
        <v>145</v>
      </c>
      <c r="B151" s="197" t="s">
        <v>152</v>
      </c>
      <c r="C151" s="202">
        <v>3</v>
      </c>
      <c r="D151" s="198" t="s">
        <v>15</v>
      </c>
      <c r="E151" s="198">
        <v>18.38</v>
      </c>
      <c r="F151" s="199">
        <v>55.14</v>
      </c>
      <c r="G151" s="203"/>
      <c r="H151" s="204"/>
      <c r="I151" s="232"/>
      <c r="J151" s="233"/>
      <c r="K151" s="203"/>
      <c r="L151" s="204"/>
      <c r="M151" s="203"/>
      <c r="N151" s="204"/>
      <c r="O151" s="203">
        <v>3</v>
      </c>
      <c r="P151" s="204">
        <v>2282.13</v>
      </c>
      <c r="Q151" s="250"/>
      <c r="R151" s="251"/>
      <c r="S151" s="250"/>
      <c r="T151" s="252"/>
      <c r="U151" s="232"/>
      <c r="V151" s="233"/>
      <c r="W151" s="203"/>
      <c r="X151" s="204"/>
      <c r="Y151" s="256">
        <f t="shared" si="2"/>
        <v>2282.13</v>
      </c>
      <c r="Z151" s="257"/>
    </row>
    <row r="152" ht="19.5" customHeight="1" spans="1:26">
      <c r="A152" s="196">
        <v>146</v>
      </c>
      <c r="B152" s="197" t="s">
        <v>153</v>
      </c>
      <c r="C152" s="202">
        <v>5</v>
      </c>
      <c r="D152" s="198" t="s">
        <v>15</v>
      </c>
      <c r="E152" s="198">
        <v>5.08</v>
      </c>
      <c r="F152" s="199">
        <v>25.4</v>
      </c>
      <c r="G152" s="203"/>
      <c r="H152" s="204"/>
      <c r="I152" s="232"/>
      <c r="J152" s="233"/>
      <c r="K152" s="203"/>
      <c r="L152" s="204"/>
      <c r="M152" s="203"/>
      <c r="N152" s="204"/>
      <c r="O152" s="203">
        <v>5</v>
      </c>
      <c r="P152" s="204">
        <v>1051.25</v>
      </c>
      <c r="Q152" s="250"/>
      <c r="R152" s="251"/>
      <c r="S152" s="250"/>
      <c r="T152" s="252"/>
      <c r="U152" s="232"/>
      <c r="V152" s="233"/>
      <c r="W152" s="203"/>
      <c r="X152" s="204"/>
      <c r="Y152" s="256">
        <f t="shared" si="2"/>
        <v>1051.25</v>
      </c>
      <c r="Z152" s="257"/>
    </row>
    <row r="153" ht="19.5" customHeight="1" spans="1:26">
      <c r="A153" s="196">
        <v>147</v>
      </c>
      <c r="B153" s="197" t="s">
        <v>154</v>
      </c>
      <c r="C153" s="202">
        <v>100</v>
      </c>
      <c r="D153" s="198" t="s">
        <v>15</v>
      </c>
      <c r="E153" s="198">
        <v>1.2</v>
      </c>
      <c r="F153" s="199">
        <v>120</v>
      </c>
      <c r="G153" s="203"/>
      <c r="H153" s="204"/>
      <c r="I153" s="232"/>
      <c r="J153" s="233"/>
      <c r="K153" s="203"/>
      <c r="L153" s="204"/>
      <c r="M153" s="203"/>
      <c r="N153" s="204"/>
      <c r="O153" s="203">
        <v>100</v>
      </c>
      <c r="P153" s="204">
        <v>4967</v>
      </c>
      <c r="Q153" s="250"/>
      <c r="R153" s="251"/>
      <c r="S153" s="250"/>
      <c r="T153" s="252"/>
      <c r="U153" s="232"/>
      <c r="V153" s="233"/>
      <c r="W153" s="203"/>
      <c r="X153" s="204"/>
      <c r="Y153" s="256">
        <f t="shared" si="2"/>
        <v>4967</v>
      </c>
      <c r="Z153" s="257"/>
    </row>
    <row r="154" ht="19.5" customHeight="1" spans="1:26">
      <c r="A154" s="196">
        <v>148</v>
      </c>
      <c r="B154" s="197" t="s">
        <v>155</v>
      </c>
      <c r="C154" s="202">
        <v>12</v>
      </c>
      <c r="D154" s="198" t="s">
        <v>15</v>
      </c>
      <c r="E154" s="198">
        <v>106.65</v>
      </c>
      <c r="F154" s="199">
        <v>1279.8</v>
      </c>
      <c r="G154" s="203"/>
      <c r="H154" s="204"/>
      <c r="I154" s="232"/>
      <c r="J154" s="233"/>
      <c r="K154" s="203"/>
      <c r="L154" s="204"/>
      <c r="M154" s="203"/>
      <c r="N154" s="204"/>
      <c r="O154" s="203">
        <v>12</v>
      </c>
      <c r="P154" s="204">
        <v>52968.24</v>
      </c>
      <c r="Q154" s="250"/>
      <c r="R154" s="251"/>
      <c r="S154" s="250"/>
      <c r="T154" s="252"/>
      <c r="U154" s="232"/>
      <c r="V154" s="233"/>
      <c r="W154" s="203"/>
      <c r="X154" s="204"/>
      <c r="Y154" s="256">
        <f t="shared" si="2"/>
        <v>52968.24</v>
      </c>
      <c r="Z154" s="257"/>
    </row>
    <row r="155" ht="19.5" customHeight="1" spans="1:26">
      <c r="A155" s="196">
        <v>149</v>
      </c>
      <c r="B155" s="197" t="s">
        <v>156</v>
      </c>
      <c r="C155" s="202">
        <v>6</v>
      </c>
      <c r="D155" s="198" t="s">
        <v>15</v>
      </c>
      <c r="E155" s="198">
        <v>1.23</v>
      </c>
      <c r="F155" s="199">
        <v>7.38</v>
      </c>
      <c r="G155" s="203"/>
      <c r="H155" s="204"/>
      <c r="I155" s="232"/>
      <c r="J155" s="233"/>
      <c r="K155" s="203"/>
      <c r="L155" s="204"/>
      <c r="M155" s="203"/>
      <c r="N155" s="204"/>
      <c r="O155" s="203">
        <v>6</v>
      </c>
      <c r="P155" s="204">
        <v>305.46</v>
      </c>
      <c r="Q155" s="250"/>
      <c r="R155" s="251"/>
      <c r="S155" s="250"/>
      <c r="T155" s="252"/>
      <c r="U155" s="232"/>
      <c r="V155" s="233"/>
      <c r="W155" s="203"/>
      <c r="X155" s="204"/>
      <c r="Y155" s="256">
        <f t="shared" si="2"/>
        <v>305.46</v>
      </c>
      <c r="Z155" s="257"/>
    </row>
    <row r="156" ht="19.5" customHeight="1" spans="1:26">
      <c r="A156" s="196">
        <v>150</v>
      </c>
      <c r="B156" s="197" t="s">
        <v>157</v>
      </c>
      <c r="C156" s="202">
        <v>6</v>
      </c>
      <c r="D156" s="198" t="s">
        <v>15</v>
      </c>
      <c r="E156" s="198">
        <v>1.64</v>
      </c>
      <c r="F156" s="199">
        <v>9.84</v>
      </c>
      <c r="G156" s="203"/>
      <c r="H156" s="204"/>
      <c r="I156" s="232"/>
      <c r="J156" s="233"/>
      <c r="K156" s="203"/>
      <c r="L156" s="204"/>
      <c r="M156" s="203"/>
      <c r="N156" s="204"/>
      <c r="O156" s="203">
        <v>6</v>
      </c>
      <c r="P156" s="204">
        <v>407.28</v>
      </c>
      <c r="Q156" s="250"/>
      <c r="R156" s="251"/>
      <c r="S156" s="250"/>
      <c r="T156" s="252"/>
      <c r="U156" s="232"/>
      <c r="V156" s="233"/>
      <c r="W156" s="203"/>
      <c r="X156" s="204"/>
      <c r="Y156" s="256">
        <f t="shared" si="2"/>
        <v>407.28</v>
      </c>
      <c r="Z156" s="257"/>
    </row>
    <row r="157" ht="19.5" customHeight="1" spans="1:26">
      <c r="A157" s="196">
        <v>151</v>
      </c>
      <c r="B157" s="197" t="s">
        <v>158</v>
      </c>
      <c r="C157" s="202">
        <v>100</v>
      </c>
      <c r="D157" s="198" t="s">
        <v>15</v>
      </c>
      <c r="E157" s="198">
        <v>16.79</v>
      </c>
      <c r="F157" s="199">
        <v>1679</v>
      </c>
      <c r="G157" s="203"/>
      <c r="H157" s="204"/>
      <c r="I157" s="232"/>
      <c r="J157" s="233"/>
      <c r="K157" s="203"/>
      <c r="L157" s="204"/>
      <c r="M157" s="203"/>
      <c r="N157" s="204"/>
      <c r="O157" s="203">
        <v>100</v>
      </c>
      <c r="P157" s="204">
        <v>69490</v>
      </c>
      <c r="Q157" s="250"/>
      <c r="R157" s="251"/>
      <c r="S157" s="250"/>
      <c r="T157" s="252"/>
      <c r="U157" s="232"/>
      <c r="V157" s="233"/>
      <c r="W157" s="203"/>
      <c r="X157" s="204"/>
      <c r="Y157" s="256">
        <f t="shared" si="2"/>
        <v>69490</v>
      </c>
      <c r="Z157" s="257"/>
    </row>
    <row r="158" ht="19.5" customHeight="1" spans="1:26">
      <c r="A158" s="196">
        <v>152</v>
      </c>
      <c r="B158" s="197" t="s">
        <v>159</v>
      </c>
      <c r="C158" s="198">
        <v>6</v>
      </c>
      <c r="D158" s="198" t="s">
        <v>15</v>
      </c>
      <c r="E158" s="198">
        <v>9.56</v>
      </c>
      <c r="F158" s="199">
        <v>57.36</v>
      </c>
      <c r="G158" s="203"/>
      <c r="H158" s="204"/>
      <c r="I158" s="232"/>
      <c r="J158" s="233"/>
      <c r="K158" s="203"/>
      <c r="L158" s="204"/>
      <c r="M158" s="203"/>
      <c r="N158" s="204"/>
      <c r="O158" s="203">
        <v>6</v>
      </c>
      <c r="P158" s="204">
        <v>2374.02</v>
      </c>
      <c r="Q158" s="250"/>
      <c r="R158" s="251"/>
      <c r="S158" s="250"/>
      <c r="T158" s="252"/>
      <c r="U158" s="232"/>
      <c r="V158" s="233"/>
      <c r="W158" s="203"/>
      <c r="X158" s="204"/>
      <c r="Y158" s="256">
        <f t="shared" si="2"/>
        <v>2374.02</v>
      </c>
      <c r="Z158" s="257"/>
    </row>
    <row r="159" ht="19.5" customHeight="1" spans="1:26">
      <c r="A159" s="196">
        <v>153</v>
      </c>
      <c r="B159" s="197" t="s">
        <v>160</v>
      </c>
      <c r="C159" s="198">
        <v>6</v>
      </c>
      <c r="D159" s="198" t="s">
        <v>15</v>
      </c>
      <c r="E159" s="198">
        <v>11.16</v>
      </c>
      <c r="F159" s="199">
        <v>66.96</v>
      </c>
      <c r="G159" s="203"/>
      <c r="H159" s="204"/>
      <c r="I159" s="232"/>
      <c r="J159" s="233"/>
      <c r="K159" s="203"/>
      <c r="L159" s="204"/>
      <c r="M159" s="203"/>
      <c r="N159" s="204"/>
      <c r="O159" s="203">
        <v>6</v>
      </c>
      <c r="P159" s="204">
        <v>2771.34</v>
      </c>
      <c r="Q159" s="250"/>
      <c r="R159" s="251"/>
      <c r="S159" s="250"/>
      <c r="T159" s="252"/>
      <c r="U159" s="232"/>
      <c r="V159" s="233"/>
      <c r="W159" s="203"/>
      <c r="X159" s="204"/>
      <c r="Y159" s="256">
        <f t="shared" si="2"/>
        <v>2771.34</v>
      </c>
      <c r="Z159" s="257"/>
    </row>
    <row r="160" ht="19.5" customHeight="1" spans="1:26">
      <c r="A160" s="196">
        <v>154</v>
      </c>
      <c r="B160" s="197" t="s">
        <v>161</v>
      </c>
      <c r="C160" s="198">
        <v>4</v>
      </c>
      <c r="D160" s="198" t="s">
        <v>15</v>
      </c>
      <c r="E160" s="198">
        <v>99.85</v>
      </c>
      <c r="F160" s="199">
        <v>399.4</v>
      </c>
      <c r="G160" s="203"/>
      <c r="H160" s="204"/>
      <c r="I160" s="232"/>
      <c r="J160" s="233"/>
      <c r="K160" s="203"/>
      <c r="L160" s="204"/>
      <c r="M160" s="203"/>
      <c r="N160" s="204"/>
      <c r="O160" s="203">
        <v>4</v>
      </c>
      <c r="P160" s="204">
        <v>16530.32</v>
      </c>
      <c r="Q160" s="250"/>
      <c r="R160" s="251"/>
      <c r="S160" s="250"/>
      <c r="T160" s="252"/>
      <c r="U160" s="232"/>
      <c r="V160" s="233"/>
      <c r="W160" s="203"/>
      <c r="X160" s="204"/>
      <c r="Y160" s="256">
        <f t="shared" si="2"/>
        <v>16530.32</v>
      </c>
      <c r="Z160" s="257"/>
    </row>
    <row r="161" ht="19.5" customHeight="1" spans="1:26">
      <c r="A161" s="258">
        <v>155</v>
      </c>
      <c r="B161" s="197" t="s">
        <v>162</v>
      </c>
      <c r="C161" s="198">
        <v>10</v>
      </c>
      <c r="D161" s="198" t="s">
        <v>15</v>
      </c>
      <c r="E161" s="198">
        <v>56.97</v>
      </c>
      <c r="F161" s="199">
        <v>569.7</v>
      </c>
      <c r="G161" s="203"/>
      <c r="H161" s="204"/>
      <c r="I161" s="232"/>
      <c r="J161" s="233"/>
      <c r="K161" s="203"/>
      <c r="L161" s="204"/>
      <c r="M161" s="203"/>
      <c r="N161" s="204"/>
      <c r="O161" s="203">
        <v>10</v>
      </c>
      <c r="P161" s="204">
        <v>23578.7</v>
      </c>
      <c r="Q161" s="250"/>
      <c r="R161" s="251"/>
      <c r="S161" s="250"/>
      <c r="T161" s="252"/>
      <c r="U161" s="232"/>
      <c r="V161" s="233"/>
      <c r="W161" s="203"/>
      <c r="X161" s="204"/>
      <c r="Y161" s="256">
        <f t="shared" si="2"/>
        <v>23578.7</v>
      </c>
      <c r="Z161" s="257"/>
    </row>
    <row r="162" ht="19.5" customHeight="1" spans="1:26">
      <c r="A162" s="196">
        <v>156</v>
      </c>
      <c r="B162" s="197" t="s">
        <v>163</v>
      </c>
      <c r="C162" s="198">
        <v>8</v>
      </c>
      <c r="D162" s="198" t="s">
        <v>15</v>
      </c>
      <c r="E162" s="198">
        <v>11.1</v>
      </c>
      <c r="F162" s="199">
        <v>88.8</v>
      </c>
      <c r="G162" s="203"/>
      <c r="H162" s="204"/>
      <c r="I162" s="232"/>
      <c r="J162" s="233"/>
      <c r="K162" s="203"/>
      <c r="L162" s="204"/>
      <c r="M162" s="203"/>
      <c r="N162" s="204"/>
      <c r="O162" s="203">
        <v>8</v>
      </c>
      <c r="P162" s="204">
        <v>3675.28</v>
      </c>
      <c r="Q162" s="250"/>
      <c r="R162" s="251"/>
      <c r="S162" s="250"/>
      <c r="T162" s="252"/>
      <c r="U162" s="232"/>
      <c r="V162" s="233"/>
      <c r="W162" s="203"/>
      <c r="X162" s="204"/>
      <c r="Y162" s="256">
        <f t="shared" si="2"/>
        <v>3675.28</v>
      </c>
      <c r="Z162" s="257"/>
    </row>
    <row r="163" ht="19.5" customHeight="1" spans="1:26">
      <c r="A163" s="196">
        <v>157</v>
      </c>
      <c r="B163" s="197" t="s">
        <v>164</v>
      </c>
      <c r="C163" s="198">
        <v>4</v>
      </c>
      <c r="D163" s="198" t="s">
        <v>15</v>
      </c>
      <c r="E163" s="198">
        <v>28.75</v>
      </c>
      <c r="F163" s="199">
        <v>115</v>
      </c>
      <c r="G163" s="203"/>
      <c r="H163" s="204"/>
      <c r="I163" s="232"/>
      <c r="J163" s="233"/>
      <c r="K163" s="203"/>
      <c r="L163" s="204"/>
      <c r="M163" s="203">
        <v>4</v>
      </c>
      <c r="N163" s="204">
        <v>4759.6</v>
      </c>
      <c r="O163" s="203"/>
      <c r="P163" s="204"/>
      <c r="Q163" s="250"/>
      <c r="R163" s="251"/>
      <c r="S163" s="250"/>
      <c r="T163" s="252"/>
      <c r="U163" s="232"/>
      <c r="V163" s="233"/>
      <c r="W163" s="203"/>
      <c r="X163" s="204"/>
      <c r="Y163" s="256">
        <f t="shared" si="2"/>
        <v>4759.6</v>
      </c>
      <c r="Z163" s="257"/>
    </row>
    <row r="164" ht="19.5" customHeight="1" spans="1:26">
      <c r="A164" s="196">
        <v>158</v>
      </c>
      <c r="B164" s="197" t="s">
        <v>165</v>
      </c>
      <c r="C164" s="198">
        <v>6</v>
      </c>
      <c r="D164" s="198" t="s">
        <v>15</v>
      </c>
      <c r="E164" s="198">
        <v>12</v>
      </c>
      <c r="F164" s="199">
        <v>72</v>
      </c>
      <c r="G164" s="203"/>
      <c r="H164" s="204"/>
      <c r="I164" s="232"/>
      <c r="J164" s="233"/>
      <c r="K164" s="203"/>
      <c r="L164" s="204"/>
      <c r="M164" s="203"/>
      <c r="N164" s="204"/>
      <c r="O164" s="203">
        <v>6</v>
      </c>
      <c r="P164" s="204">
        <v>2979.96</v>
      </c>
      <c r="Q164" s="250"/>
      <c r="R164" s="251"/>
      <c r="S164" s="250"/>
      <c r="T164" s="252"/>
      <c r="U164" s="232"/>
      <c r="V164" s="233"/>
      <c r="W164" s="203"/>
      <c r="X164" s="204"/>
      <c r="Y164" s="256">
        <f t="shared" si="2"/>
        <v>2979.96</v>
      </c>
      <c r="Z164" s="257"/>
    </row>
    <row r="165" ht="19.5" customHeight="1" spans="1:26">
      <c r="A165" s="196">
        <v>159</v>
      </c>
      <c r="B165" s="197" t="s">
        <v>166</v>
      </c>
      <c r="C165" s="198">
        <v>2</v>
      </c>
      <c r="D165" s="198" t="s">
        <v>15</v>
      </c>
      <c r="E165" s="198">
        <v>9.13</v>
      </c>
      <c r="F165" s="199">
        <v>18.26</v>
      </c>
      <c r="G165" s="203"/>
      <c r="H165" s="204"/>
      <c r="I165" s="232"/>
      <c r="J165" s="233"/>
      <c r="K165" s="203"/>
      <c r="L165" s="204"/>
      <c r="M165" s="203"/>
      <c r="N165" s="204"/>
      <c r="O165" s="203">
        <v>2</v>
      </c>
      <c r="P165" s="204">
        <v>755.74</v>
      </c>
      <c r="Q165" s="250"/>
      <c r="R165" s="251"/>
      <c r="S165" s="250"/>
      <c r="T165" s="252"/>
      <c r="U165" s="232"/>
      <c r="V165" s="233"/>
      <c r="W165" s="203"/>
      <c r="X165" s="204"/>
      <c r="Y165" s="256">
        <f t="shared" si="2"/>
        <v>755.74</v>
      </c>
      <c r="Z165" s="257"/>
    </row>
    <row r="166" ht="19.5" customHeight="1" spans="1:26">
      <c r="A166" s="196">
        <v>160</v>
      </c>
      <c r="B166" s="197" t="s">
        <v>167</v>
      </c>
      <c r="C166" s="198">
        <v>20</v>
      </c>
      <c r="D166" s="198" t="s">
        <v>15</v>
      </c>
      <c r="E166" s="198">
        <v>4.05</v>
      </c>
      <c r="F166" s="199">
        <v>81</v>
      </c>
      <c r="G166" s="203"/>
      <c r="H166" s="204"/>
      <c r="I166" s="232"/>
      <c r="J166" s="233"/>
      <c r="K166" s="203"/>
      <c r="L166" s="204"/>
      <c r="M166" s="203"/>
      <c r="N166" s="204"/>
      <c r="O166" s="203">
        <v>20</v>
      </c>
      <c r="P166" s="204">
        <v>3352.4</v>
      </c>
      <c r="Q166" s="250"/>
      <c r="R166" s="251"/>
      <c r="S166" s="250"/>
      <c r="T166" s="252"/>
      <c r="U166" s="232"/>
      <c r="V166" s="233"/>
      <c r="W166" s="203"/>
      <c r="X166" s="204"/>
      <c r="Y166" s="256">
        <f t="shared" si="2"/>
        <v>3352.4</v>
      </c>
      <c r="Z166" s="257"/>
    </row>
    <row r="167" ht="19.5" customHeight="1" spans="1:26">
      <c r="A167" s="196">
        <v>161</v>
      </c>
      <c r="B167" s="197" t="s">
        <v>168</v>
      </c>
      <c r="C167" s="198">
        <v>20</v>
      </c>
      <c r="D167" s="198" t="s">
        <v>15</v>
      </c>
      <c r="E167" s="198">
        <v>5.05</v>
      </c>
      <c r="F167" s="199">
        <v>101</v>
      </c>
      <c r="G167" s="203"/>
      <c r="H167" s="204"/>
      <c r="I167" s="232"/>
      <c r="J167" s="233"/>
      <c r="K167" s="203"/>
      <c r="L167" s="204"/>
      <c r="M167" s="203"/>
      <c r="N167" s="204"/>
      <c r="O167" s="203">
        <v>20</v>
      </c>
      <c r="P167" s="204">
        <v>4180.2</v>
      </c>
      <c r="Q167" s="250"/>
      <c r="R167" s="251"/>
      <c r="S167" s="250"/>
      <c r="T167" s="252"/>
      <c r="U167" s="232"/>
      <c r="V167" s="233"/>
      <c r="W167" s="203"/>
      <c r="X167" s="204"/>
      <c r="Y167" s="256">
        <f t="shared" si="2"/>
        <v>4180.2</v>
      </c>
      <c r="Z167" s="257"/>
    </row>
    <row r="168" ht="19.5" customHeight="1" spans="1:26">
      <c r="A168" s="196">
        <v>162</v>
      </c>
      <c r="B168" s="197" t="s">
        <v>169</v>
      </c>
      <c r="C168" s="198">
        <v>20</v>
      </c>
      <c r="D168" s="198" t="s">
        <v>15</v>
      </c>
      <c r="E168" s="198">
        <v>7.85</v>
      </c>
      <c r="F168" s="199">
        <v>157</v>
      </c>
      <c r="G168" s="203"/>
      <c r="H168" s="204"/>
      <c r="I168" s="232"/>
      <c r="J168" s="233"/>
      <c r="K168" s="203"/>
      <c r="L168" s="204"/>
      <c r="M168" s="203"/>
      <c r="N168" s="204"/>
      <c r="O168" s="203">
        <v>20</v>
      </c>
      <c r="P168" s="204">
        <v>6498</v>
      </c>
      <c r="Q168" s="250"/>
      <c r="R168" s="251"/>
      <c r="S168" s="250"/>
      <c r="T168" s="252"/>
      <c r="U168" s="232"/>
      <c r="V168" s="233"/>
      <c r="W168" s="203"/>
      <c r="X168" s="204"/>
      <c r="Y168" s="256">
        <f t="shared" si="2"/>
        <v>6498</v>
      </c>
      <c r="Z168" s="257"/>
    </row>
    <row r="169" ht="66" customHeight="1" spans="1:26">
      <c r="A169" s="196">
        <v>163</v>
      </c>
      <c r="B169" s="197" t="s">
        <v>170</v>
      </c>
      <c r="C169" s="198">
        <v>150</v>
      </c>
      <c r="D169" s="198" t="s">
        <v>15</v>
      </c>
      <c r="E169" s="198">
        <v>71</v>
      </c>
      <c r="F169" s="199">
        <v>10650</v>
      </c>
      <c r="G169" s="203">
        <v>150</v>
      </c>
      <c r="H169" s="204">
        <v>440781</v>
      </c>
      <c r="I169" s="232"/>
      <c r="J169" s="233"/>
      <c r="K169" s="203"/>
      <c r="L169" s="204"/>
      <c r="M169" s="203"/>
      <c r="N169" s="204"/>
      <c r="O169" s="203"/>
      <c r="P169" s="204"/>
      <c r="Q169" s="250"/>
      <c r="R169" s="251"/>
      <c r="S169" s="250"/>
      <c r="T169" s="252"/>
      <c r="U169" s="232"/>
      <c r="V169" s="233"/>
      <c r="W169" s="203"/>
      <c r="X169" s="204"/>
      <c r="Y169" s="256">
        <f t="shared" si="2"/>
        <v>440781</v>
      </c>
      <c r="Z169" s="257"/>
    </row>
    <row r="170" ht="19.5" customHeight="1" spans="1:26">
      <c r="A170" s="196">
        <v>164</v>
      </c>
      <c r="B170" s="197" t="s">
        <v>171</v>
      </c>
      <c r="C170" s="198">
        <v>10</v>
      </c>
      <c r="D170" s="198" t="s">
        <v>15</v>
      </c>
      <c r="E170" s="198">
        <v>30.13</v>
      </c>
      <c r="F170" s="199">
        <v>301.3</v>
      </c>
      <c r="G170" s="203"/>
      <c r="H170" s="204"/>
      <c r="I170" s="232"/>
      <c r="J170" s="233"/>
      <c r="K170" s="203"/>
      <c r="L170" s="204"/>
      <c r="M170" s="203">
        <v>10</v>
      </c>
      <c r="N170" s="204">
        <v>12470.2</v>
      </c>
      <c r="O170" s="203"/>
      <c r="P170" s="204"/>
      <c r="Q170" s="250"/>
      <c r="R170" s="251"/>
      <c r="S170" s="250"/>
      <c r="T170" s="252"/>
      <c r="U170" s="232"/>
      <c r="V170" s="233"/>
      <c r="W170" s="203"/>
      <c r="X170" s="204"/>
      <c r="Y170" s="256">
        <f t="shared" si="2"/>
        <v>12470.2</v>
      </c>
      <c r="Z170" s="257"/>
    </row>
    <row r="171" ht="19.5" customHeight="1" spans="1:26">
      <c r="A171" s="196">
        <v>165</v>
      </c>
      <c r="B171" s="197" t="s">
        <v>172</v>
      </c>
      <c r="C171" s="198">
        <v>20</v>
      </c>
      <c r="D171" s="198" t="s">
        <v>15</v>
      </c>
      <c r="E171" s="198">
        <v>36.9</v>
      </c>
      <c r="F171" s="199">
        <v>738</v>
      </c>
      <c r="G171" s="203"/>
      <c r="H171" s="204"/>
      <c r="I171" s="232"/>
      <c r="J171" s="233"/>
      <c r="K171" s="203"/>
      <c r="L171" s="204"/>
      <c r="M171" s="203">
        <v>20</v>
      </c>
      <c r="N171" s="204">
        <v>30544.2</v>
      </c>
      <c r="O171" s="203"/>
      <c r="P171" s="204"/>
      <c r="Q171" s="250"/>
      <c r="R171" s="251"/>
      <c r="S171" s="250"/>
      <c r="T171" s="252"/>
      <c r="U171" s="232"/>
      <c r="V171" s="233"/>
      <c r="W171" s="203"/>
      <c r="X171" s="204"/>
      <c r="Y171" s="256">
        <f t="shared" si="2"/>
        <v>30544.2</v>
      </c>
      <c r="Z171" s="257"/>
    </row>
    <row r="172" ht="19.5" customHeight="1" spans="1:26">
      <c r="A172" s="196">
        <v>166</v>
      </c>
      <c r="B172" s="197" t="s">
        <v>173</v>
      </c>
      <c r="C172" s="198">
        <v>5</v>
      </c>
      <c r="D172" s="198" t="s">
        <v>15</v>
      </c>
      <c r="E172" s="198">
        <v>39.52</v>
      </c>
      <c r="F172" s="199">
        <v>197.6</v>
      </c>
      <c r="G172" s="203"/>
      <c r="H172" s="204"/>
      <c r="I172" s="232"/>
      <c r="J172" s="233"/>
      <c r="K172" s="203"/>
      <c r="L172" s="204"/>
      <c r="M172" s="203"/>
      <c r="N172" s="204"/>
      <c r="O172" s="203">
        <v>5</v>
      </c>
      <c r="P172" s="204">
        <v>8178.25</v>
      </c>
      <c r="Q172" s="250"/>
      <c r="R172" s="251"/>
      <c r="S172" s="250"/>
      <c r="T172" s="252"/>
      <c r="U172" s="232"/>
      <c r="V172" s="233"/>
      <c r="W172" s="203"/>
      <c r="X172" s="204"/>
      <c r="Y172" s="256">
        <f t="shared" si="2"/>
        <v>8178.25</v>
      </c>
      <c r="Z172" s="257"/>
    </row>
    <row r="173" ht="19.5" customHeight="1" spans="1:26">
      <c r="A173" s="196">
        <v>167</v>
      </c>
      <c r="B173" s="197" t="s">
        <v>174</v>
      </c>
      <c r="C173" s="198">
        <v>2</v>
      </c>
      <c r="D173" s="198" t="s">
        <v>15</v>
      </c>
      <c r="E173" s="198">
        <v>22.02</v>
      </c>
      <c r="F173" s="199">
        <v>44.04</v>
      </c>
      <c r="G173" s="203"/>
      <c r="H173" s="204"/>
      <c r="I173" s="232"/>
      <c r="J173" s="233"/>
      <c r="K173" s="203"/>
      <c r="L173" s="204"/>
      <c r="M173" s="203"/>
      <c r="N173" s="204"/>
      <c r="O173" s="203">
        <v>2</v>
      </c>
      <c r="P173" s="204">
        <v>1822.72</v>
      </c>
      <c r="Q173" s="250"/>
      <c r="R173" s="251"/>
      <c r="S173" s="250"/>
      <c r="T173" s="252"/>
      <c r="U173" s="232"/>
      <c r="V173" s="233"/>
      <c r="W173" s="203"/>
      <c r="X173" s="204"/>
      <c r="Y173" s="256">
        <f t="shared" si="2"/>
        <v>1822.72</v>
      </c>
      <c r="Z173" s="257"/>
    </row>
    <row r="174" ht="19.5" customHeight="1" spans="1:26">
      <c r="A174" s="196">
        <v>168</v>
      </c>
      <c r="B174" s="197" t="s">
        <v>175</v>
      </c>
      <c r="C174" s="198">
        <v>2</v>
      </c>
      <c r="D174" s="198" t="s">
        <v>15</v>
      </c>
      <c r="E174" s="198">
        <v>30.59</v>
      </c>
      <c r="F174" s="199">
        <v>61.18</v>
      </c>
      <c r="G174" s="203"/>
      <c r="H174" s="204"/>
      <c r="I174" s="232"/>
      <c r="J174" s="233"/>
      <c r="K174" s="203"/>
      <c r="L174" s="204"/>
      <c r="M174" s="203"/>
      <c r="N174" s="204"/>
      <c r="O174" s="203">
        <v>2</v>
      </c>
      <c r="P174" s="204">
        <v>2532.12</v>
      </c>
      <c r="Q174" s="250"/>
      <c r="R174" s="251"/>
      <c r="S174" s="250"/>
      <c r="T174" s="252"/>
      <c r="U174" s="232"/>
      <c r="V174" s="233"/>
      <c r="W174" s="203"/>
      <c r="X174" s="204"/>
      <c r="Y174" s="256">
        <f t="shared" si="2"/>
        <v>2532.12</v>
      </c>
      <c r="Z174" s="257"/>
    </row>
    <row r="175" ht="19.5" customHeight="1" spans="1:26">
      <c r="A175" s="196">
        <v>169</v>
      </c>
      <c r="B175" s="197" t="s">
        <v>176</v>
      </c>
      <c r="C175" s="198">
        <v>4</v>
      </c>
      <c r="D175" s="198" t="s">
        <v>15</v>
      </c>
      <c r="E175" s="198">
        <v>17.79</v>
      </c>
      <c r="F175" s="199">
        <v>71.16</v>
      </c>
      <c r="G175" s="203"/>
      <c r="H175" s="204"/>
      <c r="I175" s="232"/>
      <c r="J175" s="233"/>
      <c r="K175" s="203"/>
      <c r="L175" s="204"/>
      <c r="M175" s="203"/>
      <c r="N175" s="204"/>
      <c r="O175" s="203">
        <v>4</v>
      </c>
      <c r="P175" s="204">
        <v>2945.16</v>
      </c>
      <c r="Q175" s="250"/>
      <c r="R175" s="251"/>
      <c r="S175" s="250"/>
      <c r="T175" s="252"/>
      <c r="U175" s="232"/>
      <c r="V175" s="233"/>
      <c r="W175" s="203"/>
      <c r="X175" s="204"/>
      <c r="Y175" s="256">
        <f t="shared" si="2"/>
        <v>2945.16</v>
      </c>
      <c r="Z175" s="257"/>
    </row>
    <row r="176" ht="51" customHeight="1" spans="1:26">
      <c r="A176" s="196">
        <v>170</v>
      </c>
      <c r="B176" s="197" t="s">
        <v>177</v>
      </c>
      <c r="C176" s="198">
        <v>300</v>
      </c>
      <c r="D176" s="198" t="s">
        <v>15</v>
      </c>
      <c r="E176" s="198">
        <v>12.9</v>
      </c>
      <c r="F176" s="199">
        <v>3870</v>
      </c>
      <c r="G176" s="203"/>
      <c r="H176" s="204"/>
      <c r="I176" s="232">
        <v>300</v>
      </c>
      <c r="J176" s="233">
        <v>160170</v>
      </c>
      <c r="K176" s="203"/>
      <c r="L176" s="204"/>
      <c r="M176" s="203"/>
      <c r="N176" s="204"/>
      <c r="O176" s="203"/>
      <c r="P176" s="204"/>
      <c r="Q176" s="250"/>
      <c r="R176" s="251"/>
      <c r="S176" s="250"/>
      <c r="T176" s="252"/>
      <c r="U176" s="232"/>
      <c r="V176" s="233"/>
      <c r="W176" s="203"/>
      <c r="X176" s="204"/>
      <c r="Y176" s="256">
        <f t="shared" si="2"/>
        <v>160170</v>
      </c>
      <c r="Z176" s="257"/>
    </row>
    <row r="177" ht="36" customHeight="1" spans="1:26">
      <c r="A177" s="196">
        <v>171</v>
      </c>
      <c r="B177" s="197" t="s">
        <v>178</v>
      </c>
      <c r="C177" s="198">
        <v>200</v>
      </c>
      <c r="D177" s="198" t="s">
        <v>15</v>
      </c>
      <c r="E177" s="198">
        <v>12.9</v>
      </c>
      <c r="F177" s="199">
        <v>2580</v>
      </c>
      <c r="G177" s="203"/>
      <c r="H177" s="204"/>
      <c r="I177" s="232">
        <v>200</v>
      </c>
      <c r="J177" s="233">
        <v>106780</v>
      </c>
      <c r="K177" s="203"/>
      <c r="L177" s="204"/>
      <c r="M177" s="203"/>
      <c r="N177" s="204"/>
      <c r="O177" s="203"/>
      <c r="P177" s="204"/>
      <c r="Q177" s="250"/>
      <c r="R177" s="251"/>
      <c r="S177" s="250"/>
      <c r="T177" s="252"/>
      <c r="U177" s="232"/>
      <c r="V177" s="233"/>
      <c r="W177" s="203"/>
      <c r="X177" s="204"/>
      <c r="Y177" s="256">
        <f t="shared" si="2"/>
        <v>106780</v>
      </c>
      <c r="Z177" s="257"/>
    </row>
    <row r="178" ht="45.75" customHeight="1" spans="1:26">
      <c r="A178" s="196">
        <v>172</v>
      </c>
      <c r="B178" s="197" t="s">
        <v>179</v>
      </c>
      <c r="C178" s="198">
        <v>200</v>
      </c>
      <c r="D178" s="198" t="s">
        <v>15</v>
      </c>
      <c r="E178" s="198">
        <v>12.9</v>
      </c>
      <c r="F178" s="199">
        <v>2580</v>
      </c>
      <c r="G178" s="203"/>
      <c r="H178" s="204"/>
      <c r="I178" s="232">
        <v>200</v>
      </c>
      <c r="J178" s="233">
        <v>106780</v>
      </c>
      <c r="K178" s="203"/>
      <c r="L178" s="204"/>
      <c r="M178" s="203"/>
      <c r="N178" s="204"/>
      <c r="O178" s="203"/>
      <c r="P178" s="204"/>
      <c r="Q178" s="250"/>
      <c r="R178" s="251"/>
      <c r="S178" s="250"/>
      <c r="T178" s="252"/>
      <c r="U178" s="232"/>
      <c r="V178" s="233"/>
      <c r="W178" s="203"/>
      <c r="X178" s="204"/>
      <c r="Y178" s="256">
        <f t="shared" si="2"/>
        <v>106780</v>
      </c>
      <c r="Z178" s="257"/>
    </row>
    <row r="179" ht="94.5" customHeight="1" spans="1:26">
      <c r="A179" s="196">
        <v>173</v>
      </c>
      <c r="B179" s="197" t="s">
        <v>180</v>
      </c>
      <c r="C179" s="198">
        <v>50</v>
      </c>
      <c r="D179" s="198" t="s">
        <v>15</v>
      </c>
      <c r="E179" s="198">
        <v>198</v>
      </c>
      <c r="F179" s="199">
        <v>9900</v>
      </c>
      <c r="G179" s="203"/>
      <c r="H179" s="204"/>
      <c r="I179" s="232"/>
      <c r="J179" s="233"/>
      <c r="K179" s="203"/>
      <c r="L179" s="204"/>
      <c r="M179" s="203">
        <v>50</v>
      </c>
      <c r="N179" s="204">
        <v>409740.21</v>
      </c>
      <c r="O179" s="203"/>
      <c r="P179" s="204"/>
      <c r="Q179" s="250"/>
      <c r="R179" s="251"/>
      <c r="S179" s="250"/>
      <c r="T179" s="252"/>
      <c r="U179" s="232"/>
      <c r="V179" s="233"/>
      <c r="W179" s="203"/>
      <c r="X179" s="204"/>
      <c r="Y179" s="256">
        <f t="shared" si="2"/>
        <v>409740.21</v>
      </c>
      <c r="Z179" s="257"/>
    </row>
    <row r="180" ht="19.5" customHeight="1" spans="1:26">
      <c r="A180" s="196">
        <v>174</v>
      </c>
      <c r="B180" s="197" t="s">
        <v>181</v>
      </c>
      <c r="C180" s="198">
        <v>30</v>
      </c>
      <c r="D180" s="198" t="s">
        <v>15</v>
      </c>
      <c r="E180" s="198">
        <v>87</v>
      </c>
      <c r="F180" s="199">
        <v>2610</v>
      </c>
      <c r="G180" s="203"/>
      <c r="H180" s="204"/>
      <c r="I180" s="232"/>
      <c r="J180" s="233"/>
      <c r="K180" s="203"/>
      <c r="L180" s="204"/>
      <c r="M180" s="203"/>
      <c r="N180" s="204"/>
      <c r="O180" s="203"/>
      <c r="P180" s="204"/>
      <c r="Q180" s="250">
        <v>30</v>
      </c>
      <c r="R180" s="251">
        <v>108022.42</v>
      </c>
      <c r="S180" s="250"/>
      <c r="T180" s="252"/>
      <c r="U180" s="232"/>
      <c r="V180" s="233"/>
      <c r="W180" s="203"/>
      <c r="X180" s="204"/>
      <c r="Y180" s="256">
        <f t="shared" si="2"/>
        <v>108022.42</v>
      </c>
      <c r="Z180" s="257"/>
    </row>
    <row r="181" ht="19.5" customHeight="1" spans="1:26">
      <c r="A181" s="196">
        <v>175</v>
      </c>
      <c r="B181" s="197" t="s">
        <v>182</v>
      </c>
      <c r="C181" s="198">
        <v>150</v>
      </c>
      <c r="D181" s="198" t="s">
        <v>15</v>
      </c>
      <c r="E181" s="198">
        <v>359</v>
      </c>
      <c r="F181" s="199">
        <v>53850</v>
      </c>
      <c r="G181" s="203"/>
      <c r="H181" s="204"/>
      <c r="I181" s="232"/>
      <c r="J181" s="233"/>
      <c r="K181" s="203"/>
      <c r="L181" s="204"/>
      <c r="M181" s="203">
        <v>150</v>
      </c>
      <c r="N181" s="204">
        <v>2228738.42</v>
      </c>
      <c r="O181" s="203"/>
      <c r="P181" s="204"/>
      <c r="Q181" s="250"/>
      <c r="R181" s="251"/>
      <c r="S181" s="250"/>
      <c r="T181" s="252"/>
      <c r="U181" s="232"/>
      <c r="V181" s="233"/>
      <c r="W181" s="203"/>
      <c r="X181" s="204"/>
      <c r="Y181" s="256">
        <f t="shared" si="2"/>
        <v>2228738.42</v>
      </c>
      <c r="Z181" s="257"/>
    </row>
    <row r="182" ht="19.5" customHeight="1" spans="1:26">
      <c r="A182" s="196">
        <v>176</v>
      </c>
      <c r="B182" s="197" t="s">
        <v>183</v>
      </c>
      <c r="C182" s="198">
        <v>3000</v>
      </c>
      <c r="D182" s="198" t="s">
        <v>15</v>
      </c>
      <c r="E182" s="198">
        <v>25</v>
      </c>
      <c r="F182" s="199">
        <v>75000</v>
      </c>
      <c r="G182" s="203"/>
      <c r="H182" s="204"/>
      <c r="I182" s="232"/>
      <c r="J182" s="233"/>
      <c r="K182" s="203"/>
      <c r="L182" s="204"/>
      <c r="M182" s="203"/>
      <c r="N182" s="204"/>
      <c r="O182" s="203">
        <v>3000</v>
      </c>
      <c r="P182" s="204">
        <v>3104100</v>
      </c>
      <c r="Q182" s="250"/>
      <c r="R182" s="251"/>
      <c r="S182" s="250"/>
      <c r="T182" s="252"/>
      <c r="U182" s="232"/>
      <c r="V182" s="233"/>
      <c r="W182" s="203"/>
      <c r="X182" s="204"/>
      <c r="Y182" s="256">
        <f t="shared" si="2"/>
        <v>3104100</v>
      </c>
      <c r="Z182" s="257"/>
    </row>
    <row r="183" ht="25.5" customHeight="1" spans="1:25">
      <c r="A183" s="196">
        <v>177</v>
      </c>
      <c r="B183" s="197" t="s">
        <v>184</v>
      </c>
      <c r="C183" s="198">
        <v>400</v>
      </c>
      <c r="D183" s="198" t="s">
        <v>15</v>
      </c>
      <c r="E183" s="198">
        <v>19.85</v>
      </c>
      <c r="F183" s="199">
        <v>7940</v>
      </c>
      <c r="G183" s="259"/>
      <c r="H183" s="260"/>
      <c r="I183" s="273">
        <v>400</v>
      </c>
      <c r="J183" s="274">
        <v>328619.92</v>
      </c>
      <c r="K183" s="259"/>
      <c r="L183" s="260"/>
      <c r="M183" s="259"/>
      <c r="N183" s="260"/>
      <c r="O183" s="259"/>
      <c r="P183" s="260"/>
      <c r="Q183" s="279"/>
      <c r="R183" s="280"/>
      <c r="S183" s="279"/>
      <c r="T183" s="281"/>
      <c r="U183" s="273"/>
      <c r="V183" s="274"/>
      <c r="W183" s="259"/>
      <c r="X183" s="260"/>
      <c r="Y183" s="256">
        <f t="shared" si="2"/>
        <v>328619.92</v>
      </c>
    </row>
    <row r="184" ht="15.75" spans="1:25">
      <c r="A184" s="261">
        <v>178</v>
      </c>
      <c r="B184" s="206" t="s">
        <v>185</v>
      </c>
      <c r="C184" s="262">
        <v>200</v>
      </c>
      <c r="D184" s="262" t="s">
        <v>15</v>
      </c>
      <c r="E184" s="262">
        <v>392</v>
      </c>
      <c r="F184" s="263">
        <v>78400</v>
      </c>
      <c r="G184" s="264"/>
      <c r="H184" s="265"/>
      <c r="I184" s="275"/>
      <c r="J184" s="276"/>
      <c r="K184" s="264"/>
      <c r="L184" s="265"/>
      <c r="M184" s="264"/>
      <c r="N184" s="265"/>
      <c r="O184" s="264"/>
      <c r="P184" s="265"/>
      <c r="Q184" s="282"/>
      <c r="R184" s="283"/>
      <c r="S184" s="284"/>
      <c r="T184" s="285"/>
      <c r="U184" s="275">
        <v>61</v>
      </c>
      <c r="V184" s="276">
        <v>989667.66</v>
      </c>
      <c r="W184" s="264">
        <f>132+7</f>
        <v>139</v>
      </c>
      <c r="X184" s="286">
        <f>121888.48+2298468.48</f>
        <v>2420356.96</v>
      </c>
      <c r="Y184" s="291">
        <f t="shared" si="2"/>
        <v>3410024.62</v>
      </c>
    </row>
    <row r="185" s="96" customFormat="1" ht="36.75" customHeight="1" spans="1:25">
      <c r="A185" s="266"/>
      <c r="B185" s="267" t="s">
        <v>186</v>
      </c>
      <c r="C185" s="268"/>
      <c r="D185" s="268"/>
      <c r="E185" s="268"/>
      <c r="F185" s="269">
        <f>SUM(F6:F184)</f>
        <v>472012.48</v>
      </c>
      <c r="G185" s="270"/>
      <c r="H185" s="271">
        <f>SUM(H6:H184)</f>
        <v>440781</v>
      </c>
      <c r="I185" s="277"/>
      <c r="J185" s="278">
        <f>SUM(J6:J184)</f>
        <v>702349.92</v>
      </c>
      <c r="K185" s="270"/>
      <c r="L185" s="271">
        <f>SUM(L6:L184)</f>
        <v>380023.69</v>
      </c>
      <c r="M185" s="270"/>
      <c r="N185" s="271">
        <f>SUM(SUM(N6:N184))</f>
        <v>2757126.5</v>
      </c>
      <c r="O185" s="270"/>
      <c r="P185" s="271">
        <f>SUM(P6:P184)</f>
        <v>9313364.27</v>
      </c>
      <c r="Q185" s="287"/>
      <c r="R185" s="288">
        <f>SUM(R6:R184)</f>
        <v>1269780.44</v>
      </c>
      <c r="S185" s="289"/>
      <c r="T185" s="290">
        <f>SUM(T6:T184)</f>
        <v>992066</v>
      </c>
      <c r="U185" s="277"/>
      <c r="V185" s="278">
        <f>SUM(V6:V184)</f>
        <v>1175706.14</v>
      </c>
      <c r="W185" s="270"/>
      <c r="X185" s="271">
        <f>SUM(X6:X184)</f>
        <v>2496451.53</v>
      </c>
      <c r="Y185" s="292">
        <f t="shared" si="2"/>
        <v>19527649.49</v>
      </c>
    </row>
    <row r="186" ht="34.5" customHeight="1" spans="1:25">
      <c r="A186" s="272" t="s">
        <v>187</v>
      </c>
      <c r="B186" s="272"/>
      <c r="C186" s="272"/>
      <c r="D186" s="272"/>
      <c r="E186" s="272"/>
      <c r="F186" s="272"/>
      <c r="G186" s="272"/>
      <c r="H186" s="272"/>
      <c r="I186" s="272"/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72"/>
      <c r="V186" s="272"/>
      <c r="W186" s="272"/>
      <c r="X186" s="272"/>
      <c r="Y186" s="272"/>
    </row>
    <row r="188" spans="1:2">
      <c r="A188" s="53" t="s">
        <v>188</v>
      </c>
      <c r="B188" s="53"/>
    </row>
    <row r="189" spans="1:2">
      <c r="A189" s="53"/>
      <c r="B189" s="53"/>
    </row>
  </sheetData>
  <mergeCells count="41">
    <mergeCell ref="R1:X1"/>
    <mergeCell ref="A2:Y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A186:Y186"/>
    <mergeCell ref="A188:B188"/>
    <mergeCell ref="A189:B189"/>
    <mergeCell ref="A11:A12"/>
    <mergeCell ref="C3:C5"/>
    <mergeCell ref="C11:C12"/>
    <mergeCell ref="D3:D5"/>
    <mergeCell ref="D11:D12"/>
    <mergeCell ref="E11:E12"/>
    <mergeCell ref="F3:F5"/>
    <mergeCell ref="F11:F12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3:Y5"/>
  </mergeCells>
  <pageMargins left="0.118110236220472" right="0.118110236220472" top="0.15748031496063" bottom="0.15748031496063" header="0.31496062992126" footer="0.31496062992126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3"/>
  <sheetViews>
    <sheetView topLeftCell="A65" workbookViewId="0">
      <selection activeCell="A70" sqref="A70:I72"/>
    </sheetView>
  </sheetViews>
  <sheetFormatPr defaultColWidth="9" defaultRowHeight="15"/>
  <cols>
    <col min="1" max="1" width="5.42857142857143" customWidth="1"/>
    <col min="2" max="2" width="31.1428571428571" customWidth="1"/>
    <col min="3" max="3" width="44.4285714285714" customWidth="1"/>
    <col min="5" max="5" width="12.4285714285714" customWidth="1"/>
    <col min="6" max="7" width="11.1428571428571" customWidth="1"/>
    <col min="8" max="8" width="11.2857142857143" style="140" customWidth="1"/>
    <col min="9" max="9" width="13" style="140" customWidth="1"/>
  </cols>
  <sheetData>
    <row r="1" ht="55" customHeight="1" spans="6:9">
      <c r="F1" s="2" t="s">
        <v>189</v>
      </c>
      <c r="G1" s="3"/>
      <c r="H1" s="3"/>
      <c r="I1" s="3"/>
    </row>
    <row r="2" ht="66" customHeight="1" spans="1:9">
      <c r="A2" s="141" t="s">
        <v>190</v>
      </c>
      <c r="B2" s="141"/>
      <c r="C2" s="141"/>
      <c r="D2" s="141"/>
      <c r="E2" s="141"/>
      <c r="F2" s="141"/>
      <c r="G2" s="141"/>
      <c r="H2" s="141"/>
      <c r="I2" s="141"/>
    </row>
    <row r="3" ht="15.75" spans="8:9">
      <c r="H3"/>
      <c r="I3"/>
    </row>
    <row r="4" ht="16.5" spans="1:9">
      <c r="A4" s="142" t="s">
        <v>191</v>
      </c>
      <c r="B4" s="143" t="s">
        <v>192</v>
      </c>
      <c r="C4" s="142" t="s">
        <v>193</v>
      </c>
      <c r="D4" s="56" t="s">
        <v>194</v>
      </c>
      <c r="E4" s="56" t="s">
        <v>195</v>
      </c>
      <c r="F4" s="56" t="s">
        <v>196</v>
      </c>
      <c r="G4" s="144">
        <v>45954</v>
      </c>
      <c r="H4" s="145"/>
      <c r="I4" s="159"/>
    </row>
    <row r="5" ht="80.25" customHeight="1" spans="1:9">
      <c r="A5" s="146"/>
      <c r="B5" s="147"/>
      <c r="C5" s="146"/>
      <c r="D5" s="58"/>
      <c r="E5" s="58"/>
      <c r="F5" s="58"/>
      <c r="G5" s="56" t="s">
        <v>197</v>
      </c>
      <c r="H5" s="148" t="s">
        <v>198</v>
      </c>
      <c r="I5" s="160" t="s">
        <v>199</v>
      </c>
    </row>
    <row r="6" ht="15.75" customHeight="1" spans="1:9">
      <c r="A6" s="149">
        <v>1</v>
      </c>
      <c r="B6" s="150" t="s">
        <v>200</v>
      </c>
      <c r="C6" s="150" t="s">
        <v>201</v>
      </c>
      <c r="D6" s="151">
        <v>1</v>
      </c>
      <c r="E6" s="152">
        <v>140</v>
      </c>
      <c r="F6" s="153">
        <v>140</v>
      </c>
      <c r="G6" s="154">
        <v>41.897</v>
      </c>
      <c r="H6" s="155">
        <v>1</v>
      </c>
      <c r="I6" s="161">
        <f>H6*G6*E6</f>
        <v>5865.58</v>
      </c>
    </row>
    <row r="7" ht="16.5" spans="1:9">
      <c r="A7" s="149">
        <v>2</v>
      </c>
      <c r="B7" s="150" t="s">
        <v>202</v>
      </c>
      <c r="C7" s="150" t="s">
        <v>203</v>
      </c>
      <c r="D7" s="151">
        <v>20</v>
      </c>
      <c r="E7" s="152">
        <v>0.8</v>
      </c>
      <c r="F7" s="153">
        <v>16</v>
      </c>
      <c r="G7" s="156">
        <v>41.897</v>
      </c>
      <c r="H7" s="157">
        <v>20</v>
      </c>
      <c r="I7" s="162">
        <f t="shared" ref="I7:I67" si="0">H7*G7*E7</f>
        <v>670.352</v>
      </c>
    </row>
    <row r="8" ht="16.5" spans="1:9">
      <c r="A8" s="149">
        <v>3</v>
      </c>
      <c r="B8" s="150" t="s">
        <v>202</v>
      </c>
      <c r="C8" s="150" t="s">
        <v>204</v>
      </c>
      <c r="D8" s="151">
        <v>20</v>
      </c>
      <c r="E8" s="152">
        <v>0.95</v>
      </c>
      <c r="F8" s="153">
        <v>19</v>
      </c>
      <c r="G8" s="156">
        <v>41.897</v>
      </c>
      <c r="H8" s="157">
        <v>20</v>
      </c>
      <c r="I8" s="162">
        <f t="shared" si="0"/>
        <v>796.043</v>
      </c>
    </row>
    <row r="9" ht="16.5" spans="1:9">
      <c r="A9" s="149">
        <v>4</v>
      </c>
      <c r="B9" s="150" t="s">
        <v>202</v>
      </c>
      <c r="C9" s="150" t="s">
        <v>205</v>
      </c>
      <c r="D9" s="151">
        <v>10</v>
      </c>
      <c r="E9" s="152">
        <v>2.1</v>
      </c>
      <c r="F9" s="153">
        <v>21</v>
      </c>
      <c r="G9" s="156">
        <v>41.897</v>
      </c>
      <c r="H9" s="157">
        <v>10</v>
      </c>
      <c r="I9" s="162">
        <f t="shared" si="0"/>
        <v>879.837</v>
      </c>
    </row>
    <row r="10" ht="32.25" spans="1:9">
      <c r="A10" s="149">
        <v>5</v>
      </c>
      <c r="B10" s="150" t="s">
        <v>206</v>
      </c>
      <c r="C10" s="150" t="s">
        <v>207</v>
      </c>
      <c r="D10" s="151">
        <v>1</v>
      </c>
      <c r="E10" s="152">
        <v>4540</v>
      </c>
      <c r="F10" s="153">
        <v>4540</v>
      </c>
      <c r="G10" s="156">
        <v>41.897</v>
      </c>
      <c r="H10" s="157">
        <v>1</v>
      </c>
      <c r="I10" s="162">
        <f t="shared" si="0"/>
        <v>190212.38</v>
      </c>
    </row>
    <row r="11" ht="30.75" customHeight="1" spans="1:9">
      <c r="A11" s="149">
        <v>6</v>
      </c>
      <c r="B11" s="150" t="s">
        <v>208</v>
      </c>
      <c r="C11" s="150" t="s">
        <v>209</v>
      </c>
      <c r="D11" s="151">
        <v>1</v>
      </c>
      <c r="E11" s="152">
        <v>1335</v>
      </c>
      <c r="F11" s="153">
        <v>1335</v>
      </c>
      <c r="G11" s="156">
        <v>41.897</v>
      </c>
      <c r="H11" s="157">
        <v>1</v>
      </c>
      <c r="I11" s="162">
        <f t="shared" si="0"/>
        <v>55932.495</v>
      </c>
    </row>
    <row r="12" ht="16.5" spans="1:9">
      <c r="A12" s="149">
        <v>7</v>
      </c>
      <c r="B12" s="150" t="s">
        <v>210</v>
      </c>
      <c r="C12" s="150" t="s">
        <v>211</v>
      </c>
      <c r="D12" s="151">
        <v>305</v>
      </c>
      <c r="E12" s="152">
        <v>0.4</v>
      </c>
      <c r="F12" s="153">
        <v>122</v>
      </c>
      <c r="G12" s="156">
        <v>41.897</v>
      </c>
      <c r="H12" s="157">
        <v>305</v>
      </c>
      <c r="I12" s="162">
        <f t="shared" si="0"/>
        <v>5111.434</v>
      </c>
    </row>
    <row r="13" ht="40.5" customHeight="1" spans="1:9">
      <c r="A13" s="149">
        <v>8</v>
      </c>
      <c r="B13" s="150" t="s">
        <v>212</v>
      </c>
      <c r="C13" s="150" t="s">
        <v>213</v>
      </c>
      <c r="D13" s="151">
        <v>1</v>
      </c>
      <c r="E13" s="152">
        <v>17</v>
      </c>
      <c r="F13" s="153">
        <v>17</v>
      </c>
      <c r="G13" s="156">
        <v>41.897</v>
      </c>
      <c r="H13" s="157">
        <v>1</v>
      </c>
      <c r="I13" s="162">
        <f t="shared" si="0"/>
        <v>712.249</v>
      </c>
    </row>
    <row r="14" ht="40.5" customHeight="1" spans="1:9">
      <c r="A14" s="149">
        <v>9</v>
      </c>
      <c r="B14" s="150" t="s">
        <v>214</v>
      </c>
      <c r="C14" s="150" t="s">
        <v>215</v>
      </c>
      <c r="D14" s="151">
        <v>2</v>
      </c>
      <c r="E14" s="152">
        <v>8</v>
      </c>
      <c r="F14" s="153">
        <v>16</v>
      </c>
      <c r="G14" s="156">
        <v>41.897</v>
      </c>
      <c r="H14" s="157">
        <v>2</v>
      </c>
      <c r="I14" s="162">
        <f t="shared" si="0"/>
        <v>670.352</v>
      </c>
    </row>
    <row r="15" ht="45" customHeight="1" spans="1:9">
      <c r="A15" s="149">
        <v>10</v>
      </c>
      <c r="B15" s="150" t="s">
        <v>216</v>
      </c>
      <c r="C15" s="150" t="s">
        <v>217</v>
      </c>
      <c r="D15" s="151">
        <v>2</v>
      </c>
      <c r="E15" s="152">
        <v>26</v>
      </c>
      <c r="F15" s="153">
        <v>52</v>
      </c>
      <c r="G15" s="156">
        <v>41.897</v>
      </c>
      <c r="H15" s="157">
        <v>2</v>
      </c>
      <c r="I15" s="162">
        <f t="shared" si="0"/>
        <v>2178.644</v>
      </c>
    </row>
    <row r="16" ht="54.75" customHeight="1" spans="1:9">
      <c r="A16" s="149">
        <v>11</v>
      </c>
      <c r="B16" s="150" t="s">
        <v>218</v>
      </c>
      <c r="C16" s="150" t="s">
        <v>219</v>
      </c>
      <c r="D16" s="151">
        <v>2</v>
      </c>
      <c r="E16" s="152">
        <v>3</v>
      </c>
      <c r="F16" s="153">
        <v>6</v>
      </c>
      <c r="G16" s="156">
        <v>41.897</v>
      </c>
      <c r="H16" s="157">
        <v>2</v>
      </c>
      <c r="I16" s="162">
        <f t="shared" si="0"/>
        <v>251.382</v>
      </c>
    </row>
    <row r="17" ht="40.5" customHeight="1" spans="1:9">
      <c r="A17" s="149">
        <v>12</v>
      </c>
      <c r="B17" s="150" t="s">
        <v>220</v>
      </c>
      <c r="C17" s="150" t="s">
        <v>221</v>
      </c>
      <c r="D17" s="151">
        <v>2</v>
      </c>
      <c r="E17" s="152">
        <v>9</v>
      </c>
      <c r="F17" s="153">
        <v>18</v>
      </c>
      <c r="G17" s="156">
        <v>41.897</v>
      </c>
      <c r="H17" s="157">
        <v>2</v>
      </c>
      <c r="I17" s="162">
        <f t="shared" si="0"/>
        <v>754.146</v>
      </c>
    </row>
    <row r="18" ht="16.5" spans="1:9">
      <c r="A18" s="149">
        <v>13</v>
      </c>
      <c r="B18" s="150" t="s">
        <v>222</v>
      </c>
      <c r="C18" s="150" t="s">
        <v>223</v>
      </c>
      <c r="D18" s="151">
        <v>3</v>
      </c>
      <c r="E18" s="152">
        <v>495</v>
      </c>
      <c r="F18" s="153">
        <v>1485</v>
      </c>
      <c r="G18" s="156">
        <v>41.897</v>
      </c>
      <c r="H18" s="157">
        <v>3</v>
      </c>
      <c r="I18" s="162">
        <f t="shared" si="0"/>
        <v>62217.045</v>
      </c>
    </row>
    <row r="19" ht="16.5" spans="1:9">
      <c r="A19" s="149">
        <v>14</v>
      </c>
      <c r="B19" s="150" t="s">
        <v>222</v>
      </c>
      <c r="C19" s="150" t="s">
        <v>224</v>
      </c>
      <c r="D19" s="151">
        <v>22</v>
      </c>
      <c r="E19" s="152">
        <v>575</v>
      </c>
      <c r="F19" s="153">
        <v>12650</v>
      </c>
      <c r="G19" s="156">
        <v>41.897</v>
      </c>
      <c r="H19" s="157">
        <v>22</v>
      </c>
      <c r="I19" s="162">
        <f t="shared" si="0"/>
        <v>529997.05</v>
      </c>
    </row>
    <row r="20" ht="21" customHeight="1" spans="1:9">
      <c r="A20" s="149">
        <v>15</v>
      </c>
      <c r="B20" s="150" t="s">
        <v>225</v>
      </c>
      <c r="C20" s="150" t="s">
        <v>226</v>
      </c>
      <c r="D20" s="151">
        <v>25</v>
      </c>
      <c r="E20" s="152">
        <v>20</v>
      </c>
      <c r="F20" s="153">
        <v>500</v>
      </c>
      <c r="G20" s="156">
        <v>41.897</v>
      </c>
      <c r="H20" s="157">
        <v>25</v>
      </c>
      <c r="I20" s="162">
        <f t="shared" si="0"/>
        <v>20948.5</v>
      </c>
    </row>
    <row r="21" ht="16.5" spans="1:9">
      <c r="A21" s="149">
        <v>16</v>
      </c>
      <c r="B21" s="150" t="s">
        <v>227</v>
      </c>
      <c r="C21" s="150" t="s">
        <v>228</v>
      </c>
      <c r="D21" s="151">
        <v>25</v>
      </c>
      <c r="E21" s="152">
        <v>15</v>
      </c>
      <c r="F21" s="153">
        <v>375</v>
      </c>
      <c r="G21" s="156">
        <v>41.897</v>
      </c>
      <c r="H21" s="157">
        <v>25</v>
      </c>
      <c r="I21" s="162">
        <f t="shared" si="0"/>
        <v>15711.375</v>
      </c>
    </row>
    <row r="22" ht="16.5" spans="1:9">
      <c r="A22" s="149">
        <v>17</v>
      </c>
      <c r="B22" s="158" t="s">
        <v>229</v>
      </c>
      <c r="C22" s="150" t="s">
        <v>230</v>
      </c>
      <c r="D22" s="151">
        <v>6</v>
      </c>
      <c r="E22" s="152">
        <v>238</v>
      </c>
      <c r="F22" s="153">
        <v>1428</v>
      </c>
      <c r="G22" s="156">
        <v>41.897</v>
      </c>
      <c r="H22" s="157">
        <v>6</v>
      </c>
      <c r="I22" s="162">
        <f t="shared" si="0"/>
        <v>59828.916</v>
      </c>
    </row>
    <row r="23" ht="16.5" spans="1:9">
      <c r="A23" s="149">
        <v>18</v>
      </c>
      <c r="B23" s="158" t="s">
        <v>229</v>
      </c>
      <c r="C23" s="150" t="s">
        <v>231</v>
      </c>
      <c r="D23" s="151">
        <v>4</v>
      </c>
      <c r="E23" s="152">
        <v>95</v>
      </c>
      <c r="F23" s="153">
        <v>380</v>
      </c>
      <c r="G23" s="156">
        <v>41.897</v>
      </c>
      <c r="H23" s="157">
        <v>4</v>
      </c>
      <c r="I23" s="162">
        <f t="shared" si="0"/>
        <v>15920.86</v>
      </c>
    </row>
    <row r="24" ht="32.25" spans="1:9">
      <c r="A24" s="149">
        <v>19</v>
      </c>
      <c r="B24" s="150" t="s">
        <v>232</v>
      </c>
      <c r="C24" s="150" t="s">
        <v>233</v>
      </c>
      <c r="D24" s="151">
        <v>2</v>
      </c>
      <c r="E24" s="152">
        <v>320</v>
      </c>
      <c r="F24" s="153">
        <v>640</v>
      </c>
      <c r="G24" s="156">
        <v>41.897</v>
      </c>
      <c r="H24" s="157">
        <v>2</v>
      </c>
      <c r="I24" s="162">
        <f t="shared" si="0"/>
        <v>26814.08</v>
      </c>
    </row>
    <row r="25" ht="32.25" spans="1:9">
      <c r="A25" s="149">
        <v>20</v>
      </c>
      <c r="B25" s="150" t="s">
        <v>234</v>
      </c>
      <c r="C25" s="150" t="s">
        <v>235</v>
      </c>
      <c r="D25" s="151">
        <v>10</v>
      </c>
      <c r="E25" s="152">
        <v>45</v>
      </c>
      <c r="F25" s="153">
        <v>450</v>
      </c>
      <c r="G25" s="156">
        <v>41.897</v>
      </c>
      <c r="H25" s="157">
        <v>10</v>
      </c>
      <c r="I25" s="162">
        <f t="shared" si="0"/>
        <v>18853.65</v>
      </c>
    </row>
    <row r="26" ht="20.25" customHeight="1" spans="1:9">
      <c r="A26" s="149">
        <v>21</v>
      </c>
      <c r="B26" s="150" t="s">
        <v>234</v>
      </c>
      <c r="C26" s="150" t="s">
        <v>236</v>
      </c>
      <c r="D26" s="151">
        <v>6</v>
      </c>
      <c r="E26" s="152">
        <v>17</v>
      </c>
      <c r="F26" s="153">
        <v>102</v>
      </c>
      <c r="G26" s="156">
        <v>41.897</v>
      </c>
      <c r="H26" s="157">
        <v>6</v>
      </c>
      <c r="I26" s="162">
        <f t="shared" si="0"/>
        <v>4273.494</v>
      </c>
    </row>
    <row r="27" ht="16.5" spans="1:9">
      <c r="A27" s="149">
        <v>22</v>
      </c>
      <c r="B27" s="150" t="s">
        <v>237</v>
      </c>
      <c r="C27" s="150" t="s">
        <v>238</v>
      </c>
      <c r="D27" s="151">
        <v>2</v>
      </c>
      <c r="E27" s="152">
        <v>925</v>
      </c>
      <c r="F27" s="153">
        <v>1850</v>
      </c>
      <c r="G27" s="156">
        <v>41.897</v>
      </c>
      <c r="H27" s="157">
        <v>2</v>
      </c>
      <c r="I27" s="162">
        <f t="shared" si="0"/>
        <v>77509.45</v>
      </c>
    </row>
    <row r="28" ht="16.5" spans="1:9">
      <c r="A28" s="149">
        <v>23</v>
      </c>
      <c r="B28" s="150" t="s">
        <v>237</v>
      </c>
      <c r="C28" s="150" t="s">
        <v>239</v>
      </c>
      <c r="D28" s="151">
        <v>1</v>
      </c>
      <c r="E28" s="152">
        <v>495</v>
      </c>
      <c r="F28" s="153">
        <v>495</v>
      </c>
      <c r="G28" s="156">
        <v>41.897</v>
      </c>
      <c r="H28" s="157">
        <v>1</v>
      </c>
      <c r="I28" s="162">
        <f t="shared" si="0"/>
        <v>20739.015</v>
      </c>
    </row>
    <row r="29" ht="16.5" spans="1:9">
      <c r="A29" s="149">
        <v>24</v>
      </c>
      <c r="B29" s="150" t="s">
        <v>240</v>
      </c>
      <c r="C29" s="150" t="s">
        <v>241</v>
      </c>
      <c r="D29" s="151">
        <v>4</v>
      </c>
      <c r="E29" s="152">
        <v>610</v>
      </c>
      <c r="F29" s="153">
        <v>2440</v>
      </c>
      <c r="G29" s="156">
        <v>41.897</v>
      </c>
      <c r="H29" s="157">
        <v>4</v>
      </c>
      <c r="I29" s="162">
        <f t="shared" si="0"/>
        <v>102228.68</v>
      </c>
    </row>
    <row r="30" ht="16.5" spans="1:9">
      <c r="A30" s="149">
        <v>25</v>
      </c>
      <c r="B30" s="150" t="s">
        <v>240</v>
      </c>
      <c r="C30" s="150" t="s">
        <v>242</v>
      </c>
      <c r="D30" s="151">
        <v>1</v>
      </c>
      <c r="E30" s="152">
        <v>1210</v>
      </c>
      <c r="F30" s="153">
        <v>1210</v>
      </c>
      <c r="G30" s="156">
        <v>41.897</v>
      </c>
      <c r="H30" s="157">
        <v>1</v>
      </c>
      <c r="I30" s="162">
        <f t="shared" si="0"/>
        <v>50695.37</v>
      </c>
    </row>
    <row r="31" ht="16.5" spans="1:9">
      <c r="A31" s="149">
        <v>26</v>
      </c>
      <c r="B31" s="150" t="s">
        <v>240</v>
      </c>
      <c r="C31" s="150" t="s">
        <v>243</v>
      </c>
      <c r="D31" s="151">
        <v>6</v>
      </c>
      <c r="E31" s="152">
        <v>310</v>
      </c>
      <c r="F31" s="153">
        <v>1860</v>
      </c>
      <c r="G31" s="156">
        <v>41.897</v>
      </c>
      <c r="H31" s="157">
        <v>6</v>
      </c>
      <c r="I31" s="162">
        <f t="shared" si="0"/>
        <v>77928.42</v>
      </c>
    </row>
    <row r="32" ht="16.5" spans="1:9">
      <c r="A32" s="149">
        <v>27</v>
      </c>
      <c r="B32" s="150" t="s">
        <v>244</v>
      </c>
      <c r="C32" s="150" t="s">
        <v>245</v>
      </c>
      <c r="D32" s="151">
        <v>8</v>
      </c>
      <c r="E32" s="152">
        <v>30</v>
      </c>
      <c r="F32" s="153">
        <v>240</v>
      </c>
      <c r="G32" s="156">
        <v>41.897</v>
      </c>
      <c r="H32" s="157">
        <v>8</v>
      </c>
      <c r="I32" s="162">
        <f t="shared" si="0"/>
        <v>10055.28</v>
      </c>
    </row>
    <row r="33" ht="16.5" spans="1:9">
      <c r="A33" s="149">
        <v>28</v>
      </c>
      <c r="B33" s="150" t="s">
        <v>244</v>
      </c>
      <c r="C33" s="150" t="s">
        <v>246</v>
      </c>
      <c r="D33" s="151">
        <v>4</v>
      </c>
      <c r="E33" s="152">
        <v>7</v>
      </c>
      <c r="F33" s="153">
        <v>28</v>
      </c>
      <c r="G33" s="156">
        <v>41.897</v>
      </c>
      <c r="H33" s="157">
        <v>4</v>
      </c>
      <c r="I33" s="162">
        <f t="shared" si="0"/>
        <v>1173.116</v>
      </c>
    </row>
    <row r="34" ht="16.5" spans="1:9">
      <c r="A34" s="149">
        <v>29</v>
      </c>
      <c r="B34" s="150" t="s">
        <v>240</v>
      </c>
      <c r="C34" s="150" t="s">
        <v>247</v>
      </c>
      <c r="D34" s="151">
        <v>1</v>
      </c>
      <c r="E34" s="152">
        <v>755</v>
      </c>
      <c r="F34" s="153">
        <v>755</v>
      </c>
      <c r="G34" s="156">
        <v>41.897</v>
      </c>
      <c r="H34" s="157">
        <v>1</v>
      </c>
      <c r="I34" s="162">
        <f t="shared" si="0"/>
        <v>31632.235</v>
      </c>
    </row>
    <row r="35" ht="16.5" spans="1:9">
      <c r="A35" s="149" t="s">
        <v>248</v>
      </c>
      <c r="B35" s="150" t="s">
        <v>244</v>
      </c>
      <c r="C35" s="150" t="s">
        <v>249</v>
      </c>
      <c r="D35" s="151">
        <v>2</v>
      </c>
      <c r="E35" s="152">
        <v>29</v>
      </c>
      <c r="F35" s="153">
        <v>58</v>
      </c>
      <c r="G35" s="156">
        <v>41.897</v>
      </c>
      <c r="H35" s="157">
        <v>2</v>
      </c>
      <c r="I35" s="162">
        <f t="shared" si="0"/>
        <v>2430.026</v>
      </c>
    </row>
    <row r="36" ht="16.5" spans="1:9">
      <c r="A36" s="149">
        <v>31</v>
      </c>
      <c r="B36" s="150" t="s">
        <v>244</v>
      </c>
      <c r="C36" s="150" t="s">
        <v>250</v>
      </c>
      <c r="D36" s="151">
        <v>1</v>
      </c>
      <c r="E36" s="152">
        <v>10</v>
      </c>
      <c r="F36" s="153">
        <v>10</v>
      </c>
      <c r="G36" s="156">
        <v>41.897</v>
      </c>
      <c r="H36" s="157">
        <v>1</v>
      </c>
      <c r="I36" s="162">
        <f t="shared" si="0"/>
        <v>418.97</v>
      </c>
    </row>
    <row r="37" ht="36" customHeight="1" spans="1:9">
      <c r="A37" s="149">
        <v>32</v>
      </c>
      <c r="B37" s="150" t="s">
        <v>251</v>
      </c>
      <c r="C37" s="150" t="s">
        <v>252</v>
      </c>
      <c r="D37" s="151">
        <v>4</v>
      </c>
      <c r="E37" s="152">
        <v>175</v>
      </c>
      <c r="F37" s="153">
        <v>700</v>
      </c>
      <c r="G37" s="156">
        <v>41.897</v>
      </c>
      <c r="H37" s="157">
        <v>4</v>
      </c>
      <c r="I37" s="162">
        <f t="shared" si="0"/>
        <v>29327.9</v>
      </c>
    </row>
    <row r="38" ht="32.25" spans="1:9">
      <c r="A38" s="149">
        <v>33</v>
      </c>
      <c r="B38" s="150" t="s">
        <v>253</v>
      </c>
      <c r="C38" s="150" t="s">
        <v>254</v>
      </c>
      <c r="D38" s="151">
        <v>6</v>
      </c>
      <c r="E38" s="152">
        <v>137</v>
      </c>
      <c r="F38" s="153">
        <v>822</v>
      </c>
      <c r="G38" s="156">
        <v>41.897</v>
      </c>
      <c r="H38" s="157">
        <v>6</v>
      </c>
      <c r="I38" s="162">
        <f t="shared" si="0"/>
        <v>34439.334</v>
      </c>
    </row>
    <row r="39" ht="16.5" spans="1:9">
      <c r="A39" s="149">
        <v>34</v>
      </c>
      <c r="B39" s="150" t="s">
        <v>255</v>
      </c>
      <c r="C39" s="150" t="s">
        <v>256</v>
      </c>
      <c r="D39" s="151">
        <v>1</v>
      </c>
      <c r="E39" s="152">
        <v>1105</v>
      </c>
      <c r="F39" s="153">
        <v>1105</v>
      </c>
      <c r="G39" s="156">
        <v>41.897</v>
      </c>
      <c r="H39" s="157">
        <v>1</v>
      </c>
      <c r="I39" s="162">
        <f t="shared" si="0"/>
        <v>46296.185</v>
      </c>
    </row>
    <row r="40" ht="16.5" spans="1:9">
      <c r="A40" s="149">
        <v>35</v>
      </c>
      <c r="B40" s="150" t="s">
        <v>257</v>
      </c>
      <c r="C40" s="150" t="s">
        <v>258</v>
      </c>
      <c r="D40" s="151">
        <v>1</v>
      </c>
      <c r="E40" s="152">
        <v>45</v>
      </c>
      <c r="F40" s="153">
        <v>45</v>
      </c>
      <c r="G40" s="156">
        <v>41.897</v>
      </c>
      <c r="H40" s="157">
        <v>1</v>
      </c>
      <c r="I40" s="162">
        <f t="shared" si="0"/>
        <v>1885.365</v>
      </c>
    </row>
    <row r="41" ht="16.5" spans="1:9">
      <c r="A41" s="149">
        <v>36</v>
      </c>
      <c r="B41" s="150" t="s">
        <v>255</v>
      </c>
      <c r="C41" s="150" t="s">
        <v>259</v>
      </c>
      <c r="D41" s="151">
        <v>1</v>
      </c>
      <c r="E41" s="152">
        <v>275</v>
      </c>
      <c r="F41" s="153">
        <v>275</v>
      </c>
      <c r="G41" s="156">
        <v>41.897</v>
      </c>
      <c r="H41" s="157">
        <v>1</v>
      </c>
      <c r="I41" s="162">
        <f t="shared" si="0"/>
        <v>11521.675</v>
      </c>
    </row>
    <row r="42" ht="16.5" spans="1:9">
      <c r="A42" s="149">
        <v>37</v>
      </c>
      <c r="B42" s="150" t="s">
        <v>257</v>
      </c>
      <c r="C42" s="150" t="s">
        <v>260</v>
      </c>
      <c r="D42" s="151">
        <v>1</v>
      </c>
      <c r="E42" s="152">
        <v>40</v>
      </c>
      <c r="F42" s="153">
        <v>40</v>
      </c>
      <c r="G42" s="156">
        <v>41.897</v>
      </c>
      <c r="H42" s="157">
        <v>1</v>
      </c>
      <c r="I42" s="162">
        <f t="shared" si="0"/>
        <v>1675.88</v>
      </c>
    </row>
    <row r="43" ht="16.5" spans="1:9">
      <c r="A43" s="149">
        <v>38</v>
      </c>
      <c r="B43" s="150" t="s">
        <v>261</v>
      </c>
      <c r="C43" s="150" t="s">
        <v>262</v>
      </c>
      <c r="D43" s="151">
        <v>1</v>
      </c>
      <c r="E43" s="152">
        <v>710</v>
      </c>
      <c r="F43" s="153">
        <v>710</v>
      </c>
      <c r="G43" s="156">
        <v>41.897</v>
      </c>
      <c r="H43" s="157">
        <v>1</v>
      </c>
      <c r="I43" s="162">
        <f t="shared" si="0"/>
        <v>29746.87</v>
      </c>
    </row>
    <row r="44" ht="32.25" spans="1:9">
      <c r="A44" s="149">
        <v>39</v>
      </c>
      <c r="B44" s="150" t="s">
        <v>263</v>
      </c>
      <c r="C44" s="150" t="s">
        <v>264</v>
      </c>
      <c r="D44" s="151">
        <v>1</v>
      </c>
      <c r="E44" s="152">
        <v>55</v>
      </c>
      <c r="F44" s="153">
        <v>55</v>
      </c>
      <c r="G44" s="156">
        <v>41.897</v>
      </c>
      <c r="H44" s="157">
        <v>1</v>
      </c>
      <c r="I44" s="162">
        <f t="shared" si="0"/>
        <v>2304.335</v>
      </c>
    </row>
    <row r="45" ht="16.5" spans="1:9">
      <c r="A45" s="149">
        <v>40</v>
      </c>
      <c r="B45" s="150" t="s">
        <v>265</v>
      </c>
      <c r="C45" s="150" t="s">
        <v>266</v>
      </c>
      <c r="D45" s="151">
        <v>1</v>
      </c>
      <c r="E45" s="152">
        <v>275</v>
      </c>
      <c r="F45" s="153">
        <v>275</v>
      </c>
      <c r="G45" s="156">
        <v>41.897</v>
      </c>
      <c r="H45" s="157">
        <v>1</v>
      </c>
      <c r="I45" s="162">
        <f t="shared" si="0"/>
        <v>11521.675</v>
      </c>
    </row>
    <row r="46" ht="16.5" spans="1:9">
      <c r="A46" s="149">
        <v>41</v>
      </c>
      <c r="B46" s="150" t="s">
        <v>267</v>
      </c>
      <c r="C46" s="150" t="s">
        <v>268</v>
      </c>
      <c r="D46" s="151">
        <v>1</v>
      </c>
      <c r="E46" s="152">
        <v>425</v>
      </c>
      <c r="F46" s="153">
        <v>425</v>
      </c>
      <c r="G46" s="156">
        <v>41.897</v>
      </c>
      <c r="H46" s="157">
        <v>1</v>
      </c>
      <c r="I46" s="162">
        <f t="shared" si="0"/>
        <v>17806.225</v>
      </c>
    </row>
    <row r="47" ht="16.5" spans="1:9">
      <c r="A47" s="149">
        <v>42</v>
      </c>
      <c r="B47" s="150" t="s">
        <v>269</v>
      </c>
      <c r="C47" s="150" t="s">
        <v>270</v>
      </c>
      <c r="D47" s="151">
        <v>1</v>
      </c>
      <c r="E47" s="152">
        <v>279</v>
      </c>
      <c r="F47" s="153">
        <v>279</v>
      </c>
      <c r="G47" s="156">
        <v>41.897</v>
      </c>
      <c r="H47" s="157">
        <v>1</v>
      </c>
      <c r="I47" s="162">
        <f t="shared" si="0"/>
        <v>11689.263</v>
      </c>
    </row>
    <row r="48" ht="16.5" spans="1:9">
      <c r="A48" s="149">
        <v>43</v>
      </c>
      <c r="B48" s="150" t="s">
        <v>271</v>
      </c>
      <c r="C48" s="150" t="s">
        <v>272</v>
      </c>
      <c r="D48" s="151">
        <v>10</v>
      </c>
      <c r="E48" s="152">
        <v>39</v>
      </c>
      <c r="F48" s="153">
        <v>390</v>
      </c>
      <c r="G48" s="156">
        <v>41.897</v>
      </c>
      <c r="H48" s="157">
        <v>10</v>
      </c>
      <c r="I48" s="162">
        <f t="shared" si="0"/>
        <v>16339.83</v>
      </c>
    </row>
    <row r="49" ht="32.25" spans="1:9">
      <c r="A49" s="149">
        <v>44</v>
      </c>
      <c r="B49" s="150" t="s">
        <v>273</v>
      </c>
      <c r="C49" s="150" t="s">
        <v>274</v>
      </c>
      <c r="D49" s="151">
        <v>10</v>
      </c>
      <c r="E49" s="152">
        <v>6</v>
      </c>
      <c r="F49" s="153">
        <v>60</v>
      </c>
      <c r="G49" s="156">
        <v>41.897</v>
      </c>
      <c r="H49" s="157">
        <v>10</v>
      </c>
      <c r="I49" s="162">
        <f t="shared" si="0"/>
        <v>2513.82</v>
      </c>
    </row>
    <row r="50" ht="36.75" customHeight="1" spans="1:9">
      <c r="A50" s="149">
        <v>45</v>
      </c>
      <c r="B50" s="150" t="s">
        <v>273</v>
      </c>
      <c r="C50" s="150" t="s">
        <v>275</v>
      </c>
      <c r="D50" s="151">
        <v>6</v>
      </c>
      <c r="E50" s="152">
        <v>9</v>
      </c>
      <c r="F50" s="153">
        <v>54</v>
      </c>
      <c r="G50" s="156">
        <v>41.897</v>
      </c>
      <c r="H50" s="157">
        <v>6</v>
      </c>
      <c r="I50" s="162">
        <f t="shared" si="0"/>
        <v>2262.438</v>
      </c>
    </row>
    <row r="51" ht="32.25" spans="1:9">
      <c r="A51" s="149">
        <v>46</v>
      </c>
      <c r="B51" s="150" t="s">
        <v>276</v>
      </c>
      <c r="C51" s="150" t="s">
        <v>277</v>
      </c>
      <c r="D51" s="151">
        <v>12</v>
      </c>
      <c r="E51" s="152">
        <v>5</v>
      </c>
      <c r="F51" s="153">
        <v>60</v>
      </c>
      <c r="G51" s="156">
        <v>41.897</v>
      </c>
      <c r="H51" s="157">
        <v>12</v>
      </c>
      <c r="I51" s="162">
        <f t="shared" si="0"/>
        <v>2513.82</v>
      </c>
    </row>
    <row r="52" ht="16.5" spans="1:9">
      <c r="A52" s="149">
        <v>47</v>
      </c>
      <c r="B52" s="150" t="s">
        <v>276</v>
      </c>
      <c r="C52" s="150" t="s">
        <v>278</v>
      </c>
      <c r="D52" s="151">
        <v>4</v>
      </c>
      <c r="E52" s="152">
        <v>20</v>
      </c>
      <c r="F52" s="153">
        <v>80</v>
      </c>
      <c r="G52" s="156">
        <v>41.897</v>
      </c>
      <c r="H52" s="157">
        <v>4</v>
      </c>
      <c r="I52" s="162">
        <f t="shared" si="0"/>
        <v>3351.76</v>
      </c>
    </row>
    <row r="53" ht="32.25" spans="1:9">
      <c r="A53" s="149">
        <v>48</v>
      </c>
      <c r="B53" s="150" t="s">
        <v>276</v>
      </c>
      <c r="C53" s="150" t="s">
        <v>279</v>
      </c>
      <c r="D53" s="151">
        <v>4</v>
      </c>
      <c r="E53" s="152">
        <v>29</v>
      </c>
      <c r="F53" s="153">
        <v>116</v>
      </c>
      <c r="G53" s="156">
        <v>41.897</v>
      </c>
      <c r="H53" s="157">
        <v>4</v>
      </c>
      <c r="I53" s="162">
        <f t="shared" si="0"/>
        <v>4860.052</v>
      </c>
    </row>
    <row r="54" ht="16.5" spans="1:9">
      <c r="A54" s="149">
        <v>49</v>
      </c>
      <c r="B54" s="150" t="s">
        <v>276</v>
      </c>
      <c r="C54" s="150" t="s">
        <v>280</v>
      </c>
      <c r="D54" s="151">
        <v>4</v>
      </c>
      <c r="E54" s="152">
        <v>45</v>
      </c>
      <c r="F54" s="153">
        <v>180</v>
      </c>
      <c r="G54" s="156">
        <v>41.897</v>
      </c>
      <c r="H54" s="157">
        <v>4</v>
      </c>
      <c r="I54" s="162">
        <f t="shared" si="0"/>
        <v>7541.46</v>
      </c>
    </row>
    <row r="55" ht="16.5" spans="1:9">
      <c r="A55" s="149">
        <v>50</v>
      </c>
      <c r="B55" s="150" t="s">
        <v>281</v>
      </c>
      <c r="C55" s="150" t="s">
        <v>282</v>
      </c>
      <c r="D55" s="151">
        <v>5</v>
      </c>
      <c r="E55" s="152">
        <v>24</v>
      </c>
      <c r="F55" s="153">
        <v>120</v>
      </c>
      <c r="G55" s="156">
        <v>41.897</v>
      </c>
      <c r="H55" s="157">
        <v>5</v>
      </c>
      <c r="I55" s="162">
        <f t="shared" si="0"/>
        <v>5027.64</v>
      </c>
    </row>
    <row r="56" ht="16.5" spans="1:9">
      <c r="A56" s="149">
        <v>51</v>
      </c>
      <c r="B56" s="150" t="s">
        <v>283</v>
      </c>
      <c r="C56" s="150" t="s">
        <v>284</v>
      </c>
      <c r="D56" s="151">
        <v>26</v>
      </c>
      <c r="E56" s="152">
        <v>3</v>
      </c>
      <c r="F56" s="153">
        <v>78</v>
      </c>
      <c r="G56" s="156">
        <v>41.897</v>
      </c>
      <c r="H56" s="157">
        <v>26</v>
      </c>
      <c r="I56" s="162">
        <f t="shared" si="0"/>
        <v>3267.966</v>
      </c>
    </row>
    <row r="57" ht="35.25" customHeight="1" spans="1:9">
      <c r="A57" s="149">
        <v>52</v>
      </c>
      <c r="B57" s="150" t="s">
        <v>285</v>
      </c>
      <c r="C57" s="150" t="s">
        <v>286</v>
      </c>
      <c r="D57" s="151">
        <v>1</v>
      </c>
      <c r="E57" s="152">
        <v>104</v>
      </c>
      <c r="F57" s="153">
        <v>104</v>
      </c>
      <c r="G57" s="156">
        <v>41.897</v>
      </c>
      <c r="H57" s="157">
        <v>1</v>
      </c>
      <c r="I57" s="162">
        <f t="shared" si="0"/>
        <v>4357.288</v>
      </c>
    </row>
    <row r="58" ht="32.25" spans="1:9">
      <c r="A58" s="149">
        <v>53</v>
      </c>
      <c r="B58" s="150" t="s">
        <v>287</v>
      </c>
      <c r="C58" s="150" t="s">
        <v>288</v>
      </c>
      <c r="D58" s="151">
        <v>10</v>
      </c>
      <c r="E58" s="152">
        <v>20</v>
      </c>
      <c r="F58" s="153">
        <v>200</v>
      </c>
      <c r="G58" s="156">
        <v>41.897</v>
      </c>
      <c r="H58" s="157">
        <v>10</v>
      </c>
      <c r="I58" s="162">
        <f t="shared" si="0"/>
        <v>8379.4</v>
      </c>
    </row>
    <row r="59" ht="38.25" customHeight="1" spans="1:9">
      <c r="A59" s="149">
        <v>54</v>
      </c>
      <c r="B59" s="150" t="s">
        <v>289</v>
      </c>
      <c r="C59" s="150" t="s">
        <v>290</v>
      </c>
      <c r="D59" s="151">
        <v>2</v>
      </c>
      <c r="E59" s="152">
        <v>10</v>
      </c>
      <c r="F59" s="153">
        <v>20</v>
      </c>
      <c r="G59" s="156">
        <v>41.897</v>
      </c>
      <c r="H59" s="157">
        <v>2</v>
      </c>
      <c r="I59" s="162">
        <f t="shared" si="0"/>
        <v>837.94</v>
      </c>
    </row>
    <row r="60" ht="29.25" customHeight="1" spans="1:9">
      <c r="A60" s="149">
        <v>55</v>
      </c>
      <c r="B60" s="150" t="s">
        <v>291</v>
      </c>
      <c r="C60" s="150" t="s">
        <v>292</v>
      </c>
      <c r="D60" s="151">
        <v>2</v>
      </c>
      <c r="E60" s="152">
        <v>10</v>
      </c>
      <c r="F60" s="153">
        <v>20</v>
      </c>
      <c r="G60" s="156">
        <v>41.897</v>
      </c>
      <c r="H60" s="157">
        <v>2</v>
      </c>
      <c r="I60" s="162">
        <f t="shared" si="0"/>
        <v>837.94</v>
      </c>
    </row>
    <row r="61" ht="29.25" customHeight="1" spans="1:9">
      <c r="A61" s="149">
        <v>56</v>
      </c>
      <c r="B61" s="150" t="s">
        <v>293</v>
      </c>
      <c r="C61" s="150" t="s">
        <v>294</v>
      </c>
      <c r="D61" s="151">
        <v>3</v>
      </c>
      <c r="E61" s="152">
        <v>3</v>
      </c>
      <c r="F61" s="153">
        <v>9</v>
      </c>
      <c r="G61" s="156">
        <v>41.897</v>
      </c>
      <c r="H61" s="157">
        <v>3</v>
      </c>
      <c r="I61" s="162">
        <f t="shared" si="0"/>
        <v>377.073</v>
      </c>
    </row>
    <row r="62" ht="29.25" customHeight="1" spans="1:9">
      <c r="A62" s="149">
        <v>57</v>
      </c>
      <c r="B62" s="150" t="s">
        <v>293</v>
      </c>
      <c r="C62" s="150" t="s">
        <v>295</v>
      </c>
      <c r="D62" s="151">
        <v>2</v>
      </c>
      <c r="E62" s="152">
        <v>9</v>
      </c>
      <c r="F62" s="153">
        <v>18</v>
      </c>
      <c r="G62" s="156">
        <v>41.897</v>
      </c>
      <c r="H62" s="157">
        <v>2</v>
      </c>
      <c r="I62" s="162">
        <f t="shared" si="0"/>
        <v>754.146</v>
      </c>
    </row>
    <row r="63" ht="29.25" customHeight="1" spans="1:9">
      <c r="A63" s="149">
        <v>58</v>
      </c>
      <c r="B63" s="150" t="s">
        <v>296</v>
      </c>
      <c r="C63" s="150" t="s">
        <v>297</v>
      </c>
      <c r="D63" s="151">
        <v>10</v>
      </c>
      <c r="E63" s="152">
        <v>3</v>
      </c>
      <c r="F63" s="153">
        <v>30</v>
      </c>
      <c r="G63" s="156">
        <v>41.897</v>
      </c>
      <c r="H63" s="157">
        <v>10</v>
      </c>
      <c r="I63" s="162">
        <f t="shared" si="0"/>
        <v>1256.91</v>
      </c>
    </row>
    <row r="64" ht="39.75" customHeight="1" spans="1:9">
      <c r="A64" s="149">
        <v>59</v>
      </c>
      <c r="B64" s="150" t="s">
        <v>298</v>
      </c>
      <c r="C64" s="150" t="s">
        <v>299</v>
      </c>
      <c r="D64" s="151">
        <v>1</v>
      </c>
      <c r="E64" s="152">
        <v>590</v>
      </c>
      <c r="F64" s="153">
        <v>590</v>
      </c>
      <c r="G64" s="156">
        <v>41.897</v>
      </c>
      <c r="H64" s="157">
        <v>1</v>
      </c>
      <c r="I64" s="162">
        <f t="shared" si="0"/>
        <v>24719.23</v>
      </c>
    </row>
    <row r="65" ht="21.75" customHeight="1" spans="1:9">
      <c r="A65" s="149">
        <v>60</v>
      </c>
      <c r="B65" s="150" t="s">
        <v>300</v>
      </c>
      <c r="C65" s="150" t="s">
        <v>301</v>
      </c>
      <c r="D65" s="151">
        <v>1</v>
      </c>
      <c r="E65" s="152">
        <v>22</v>
      </c>
      <c r="F65" s="153">
        <v>22</v>
      </c>
      <c r="G65" s="156">
        <v>41.897</v>
      </c>
      <c r="H65" s="157">
        <v>1</v>
      </c>
      <c r="I65" s="162">
        <f t="shared" si="0"/>
        <v>921.734</v>
      </c>
    </row>
    <row r="66" ht="32.25" spans="1:9">
      <c r="A66" s="149">
        <v>61</v>
      </c>
      <c r="B66" s="150" t="s">
        <v>302</v>
      </c>
      <c r="C66" s="150" t="s">
        <v>303</v>
      </c>
      <c r="D66" s="151">
        <v>1</v>
      </c>
      <c r="E66" s="152">
        <v>40</v>
      </c>
      <c r="F66" s="153">
        <v>40</v>
      </c>
      <c r="G66" s="156">
        <v>41.897</v>
      </c>
      <c r="H66" s="157">
        <v>1</v>
      </c>
      <c r="I66" s="162">
        <f t="shared" si="0"/>
        <v>1675.88</v>
      </c>
    </row>
    <row r="67" ht="16.5" spans="1:9">
      <c r="A67" s="163">
        <v>62</v>
      </c>
      <c r="B67" s="164" t="s">
        <v>304</v>
      </c>
      <c r="C67" s="164" t="s">
        <v>305</v>
      </c>
      <c r="D67" s="165">
        <v>1</v>
      </c>
      <c r="E67" s="166">
        <v>740</v>
      </c>
      <c r="F67" s="167">
        <v>740</v>
      </c>
      <c r="G67" s="168">
        <v>41.897</v>
      </c>
      <c r="H67" s="169">
        <v>1</v>
      </c>
      <c r="I67" s="175">
        <f t="shared" si="0"/>
        <v>31003.78</v>
      </c>
    </row>
    <row r="68" ht="25.5" customHeight="1" spans="1:9">
      <c r="A68" s="170" t="s">
        <v>306</v>
      </c>
      <c r="B68" s="171"/>
      <c r="C68" s="171"/>
      <c r="D68" s="171"/>
      <c r="E68" s="172"/>
      <c r="F68" s="173">
        <v>40920</v>
      </c>
      <c r="G68" s="146"/>
      <c r="H68" s="174"/>
      <c r="I68" s="176">
        <f>SUM(I6:I67)</f>
        <v>1714425.24</v>
      </c>
    </row>
    <row r="70" ht="18.75" spans="1:9">
      <c r="A70" s="52" t="s">
        <v>307</v>
      </c>
      <c r="B70" s="52"/>
      <c r="C70" s="52"/>
      <c r="D70" s="52"/>
      <c r="E70" s="52"/>
      <c r="F70" s="52"/>
      <c r="G70" s="52"/>
      <c r="H70" s="52"/>
      <c r="I70" s="52"/>
    </row>
    <row r="72" spans="1:2">
      <c r="A72" s="53" t="s">
        <v>188</v>
      </c>
      <c r="B72" s="53"/>
    </row>
    <row r="73" spans="1:2">
      <c r="A73" s="53"/>
      <c r="B73" s="53"/>
    </row>
  </sheetData>
  <mergeCells count="13">
    <mergeCell ref="F1:I1"/>
    <mergeCell ref="A2:I2"/>
    <mergeCell ref="G4:I4"/>
    <mergeCell ref="A68:E68"/>
    <mergeCell ref="A70:I70"/>
    <mergeCell ref="A72:B72"/>
    <mergeCell ref="A73:B73"/>
    <mergeCell ref="A4:A5"/>
    <mergeCell ref="B4:B5"/>
    <mergeCell ref="C4:C5"/>
    <mergeCell ref="D4:D5"/>
    <mergeCell ref="E4:E5"/>
    <mergeCell ref="F4:F5"/>
  </mergeCells>
  <pageMargins left="0.511811023622047" right="0.118110236220472" top="0.15748031496063" bottom="0.15748031496063" header="0.31496062992126" footer="0.31496062992126"/>
  <pageSetup paperSize="9" scale="4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7"/>
  <sheetViews>
    <sheetView zoomScale="85" zoomScaleNormal="85" topLeftCell="C35" workbookViewId="0">
      <selection activeCell="A54" sqref="A54:Q54"/>
    </sheetView>
  </sheetViews>
  <sheetFormatPr defaultColWidth="9.14285714285714" defaultRowHeight="15"/>
  <cols>
    <col min="1" max="1" width="5.14285714285714" style="1" customWidth="1"/>
    <col min="2" max="2" width="83" style="1" customWidth="1"/>
    <col min="3" max="3" width="9.85714285714286" style="1" customWidth="1"/>
    <col min="4" max="4" width="8.85714285714286" style="1" customWidth="1"/>
    <col min="5" max="5" width="13" style="1" customWidth="1"/>
    <col min="6" max="6" width="13.1428571428571" style="1" customWidth="1"/>
    <col min="7" max="8" width="16.4285714285714" style="1" customWidth="1"/>
    <col min="9" max="9" width="10.7142857142857" style="1" customWidth="1"/>
    <col min="10" max="10" width="8.28571428571429" style="1" customWidth="1"/>
    <col min="11" max="12" width="14.8571428571429" style="1" customWidth="1"/>
    <col min="13" max="13" width="19.4285714285714" style="1" customWidth="1"/>
    <col min="14" max="14" width="10.7142857142857" style="1" customWidth="1"/>
    <col min="15" max="15" width="8.28571428571429" style="1" customWidth="1"/>
    <col min="16" max="16" width="14.8571428571429" style="1" customWidth="1"/>
    <col min="17" max="17" width="15.8571428571429" style="1" customWidth="1"/>
    <col min="18" max="16384" width="9.14285714285714" style="1"/>
  </cols>
  <sheetData>
    <row r="1" ht="58" customHeight="1" spans="10:20">
      <c r="J1" s="97"/>
      <c r="K1" s="98"/>
      <c r="L1" s="98"/>
      <c r="M1" s="98"/>
      <c r="N1" s="2" t="s">
        <v>308</v>
      </c>
      <c r="O1" s="3"/>
      <c r="P1" s="3"/>
      <c r="Q1" s="3"/>
      <c r="R1" s="54"/>
      <c r="S1" s="54"/>
      <c r="T1" s="54"/>
    </row>
    <row r="2" ht="50" customHeight="1" spans="1:17">
      <c r="A2" s="4" t="s">
        <v>309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6.65" customHeight="1" spans="1:17">
      <c r="A3" s="56" t="s">
        <v>7</v>
      </c>
      <c r="B3" s="56" t="s">
        <v>8</v>
      </c>
      <c r="C3" s="56" t="s">
        <v>310</v>
      </c>
      <c r="D3" s="56" t="s">
        <v>3</v>
      </c>
      <c r="E3" s="56" t="s">
        <v>311</v>
      </c>
      <c r="F3" s="56" t="s">
        <v>312</v>
      </c>
      <c r="G3" s="56" t="s">
        <v>313</v>
      </c>
      <c r="H3" s="56" t="s">
        <v>5</v>
      </c>
      <c r="I3" s="10">
        <v>45919</v>
      </c>
      <c r="J3" s="11"/>
      <c r="K3" s="55"/>
      <c r="L3" s="99" t="s">
        <v>314</v>
      </c>
      <c r="M3" s="100" t="s">
        <v>315</v>
      </c>
      <c r="N3" s="10">
        <v>45937</v>
      </c>
      <c r="O3" s="11"/>
      <c r="P3" s="101"/>
      <c r="Q3" s="56" t="s">
        <v>6</v>
      </c>
    </row>
    <row r="4" ht="48" customHeight="1" spans="1:17">
      <c r="A4" s="68"/>
      <c r="B4" s="68"/>
      <c r="C4" s="68"/>
      <c r="D4" s="68"/>
      <c r="E4" s="68"/>
      <c r="F4" s="68"/>
      <c r="G4" s="68"/>
      <c r="H4" s="68"/>
      <c r="I4" s="102" t="s">
        <v>316</v>
      </c>
      <c r="J4" s="18" t="s">
        <v>10</v>
      </c>
      <c r="K4" s="57" t="s">
        <v>317</v>
      </c>
      <c r="L4" s="103"/>
      <c r="M4" s="104"/>
      <c r="N4" s="102" t="s">
        <v>316</v>
      </c>
      <c r="O4" s="18" t="s">
        <v>10</v>
      </c>
      <c r="P4" s="105" t="s">
        <v>317</v>
      </c>
      <c r="Q4" s="68"/>
    </row>
    <row r="5" ht="22.5" customHeight="1" spans="1:17">
      <c r="A5" s="68"/>
      <c r="B5" s="68"/>
      <c r="C5" s="68"/>
      <c r="D5" s="68"/>
      <c r="E5" s="68"/>
      <c r="F5" s="68"/>
      <c r="G5" s="68"/>
      <c r="H5" s="58"/>
      <c r="I5" s="106"/>
      <c r="J5" s="107"/>
      <c r="K5" s="108"/>
      <c r="L5" s="109"/>
      <c r="M5" s="110"/>
      <c r="N5" s="106"/>
      <c r="O5" s="107"/>
      <c r="P5" s="111"/>
      <c r="Q5" s="68"/>
    </row>
    <row r="6" ht="20.25" customHeight="1" spans="1:18">
      <c r="A6" s="19">
        <v>1</v>
      </c>
      <c r="B6" s="69" t="s">
        <v>318</v>
      </c>
      <c r="C6" s="46">
        <v>1</v>
      </c>
      <c r="D6" s="46" t="s">
        <v>15</v>
      </c>
      <c r="E6" s="70">
        <v>91678.52</v>
      </c>
      <c r="F6" s="71">
        <v>91678.52</v>
      </c>
      <c r="G6" s="72">
        <f>E6*1.2</f>
        <v>110014.224</v>
      </c>
      <c r="H6" s="73">
        <f>F6*1.2</f>
        <v>110014.224</v>
      </c>
      <c r="I6" s="112">
        <v>41.2488</v>
      </c>
      <c r="J6" s="113">
        <v>1</v>
      </c>
      <c r="K6" s="114">
        <f>J6*I6*G6</f>
        <v>4537954.7229312</v>
      </c>
      <c r="L6" s="115">
        <f>K6*100/20592465.18</f>
        <v>22.0369668384269</v>
      </c>
      <c r="M6" s="116">
        <f>ROUND(5699404.23*L6%,2)</f>
        <v>1255975.82</v>
      </c>
      <c r="N6" s="117">
        <v>41.3409</v>
      </c>
      <c r="O6" s="113"/>
      <c r="P6" s="114">
        <f>O6*N6*G6</f>
        <v>0</v>
      </c>
      <c r="Q6" s="137">
        <f>P6+M6+K6</f>
        <v>5793930.5429312</v>
      </c>
      <c r="R6" s="61"/>
    </row>
    <row r="7" ht="20.25" customHeight="1" spans="1:17">
      <c r="A7" s="27">
        <v>2</v>
      </c>
      <c r="B7" s="74" t="s">
        <v>319</v>
      </c>
      <c r="C7" s="75">
        <v>1</v>
      </c>
      <c r="D7" s="75" t="s">
        <v>15</v>
      </c>
      <c r="E7" s="76">
        <v>2745.56</v>
      </c>
      <c r="F7" s="77">
        <v>2745.56</v>
      </c>
      <c r="G7" s="72">
        <f t="shared" ref="G7:G50" si="0">E7*1.2</f>
        <v>3294.672</v>
      </c>
      <c r="H7" s="78">
        <f t="shared" ref="H7:H50" si="1">F7*1.2</f>
        <v>3294.672</v>
      </c>
      <c r="I7" s="33">
        <v>41.2488</v>
      </c>
      <c r="J7" s="118">
        <v>1</v>
      </c>
      <c r="K7" s="119">
        <f t="shared" ref="K7:K50" si="2">J7*I7*G7</f>
        <v>135901.2663936</v>
      </c>
      <c r="L7" s="120">
        <f t="shared" ref="L7:L27" si="3">K7*100/20592465.18</f>
        <v>0.659956276267454</v>
      </c>
      <c r="M7" s="121">
        <f t="shared" ref="M7:M25" si="4">ROUND(5699404.23*L7%,2)</f>
        <v>37613.58</v>
      </c>
      <c r="N7" s="122">
        <v>41.3409</v>
      </c>
      <c r="O7" s="118"/>
      <c r="P7" s="119">
        <f t="shared" ref="P7:P50" si="5">O7*N7*G7</f>
        <v>0</v>
      </c>
      <c r="Q7" s="138">
        <f t="shared" ref="Q7:Q50" si="6">P7+M7+K7</f>
        <v>173514.8463936</v>
      </c>
    </row>
    <row r="8" ht="20.25" customHeight="1" spans="1:17">
      <c r="A8" s="27">
        <v>3</v>
      </c>
      <c r="B8" s="74" t="s">
        <v>320</v>
      </c>
      <c r="C8" s="75">
        <v>1</v>
      </c>
      <c r="D8" s="75" t="s">
        <v>15</v>
      </c>
      <c r="E8" s="76">
        <v>2416.1</v>
      </c>
      <c r="F8" s="77">
        <v>2416.1</v>
      </c>
      <c r="G8" s="72">
        <f t="shared" si="0"/>
        <v>2899.32</v>
      </c>
      <c r="H8" s="78">
        <f t="shared" si="1"/>
        <v>2899.32</v>
      </c>
      <c r="I8" s="33">
        <v>41.2488</v>
      </c>
      <c r="J8" s="118">
        <v>1</v>
      </c>
      <c r="K8" s="119">
        <f t="shared" si="2"/>
        <v>119593.470816</v>
      </c>
      <c r="L8" s="120">
        <f t="shared" si="3"/>
        <v>0.580763253795144</v>
      </c>
      <c r="M8" s="121">
        <f t="shared" si="4"/>
        <v>33100.05</v>
      </c>
      <c r="N8" s="122">
        <v>41.3409</v>
      </c>
      <c r="O8" s="118"/>
      <c r="P8" s="119">
        <f t="shared" si="5"/>
        <v>0</v>
      </c>
      <c r="Q8" s="138">
        <f t="shared" si="6"/>
        <v>152693.520816</v>
      </c>
    </row>
    <row r="9" ht="20.25" customHeight="1" spans="1:17">
      <c r="A9" s="27">
        <v>4</v>
      </c>
      <c r="B9" s="74" t="s">
        <v>321</v>
      </c>
      <c r="C9" s="75">
        <v>1</v>
      </c>
      <c r="D9" s="75" t="s">
        <v>15</v>
      </c>
      <c r="E9" s="76">
        <v>1830.38</v>
      </c>
      <c r="F9" s="77">
        <v>1830.38</v>
      </c>
      <c r="G9" s="72">
        <f t="shared" si="0"/>
        <v>2196.456</v>
      </c>
      <c r="H9" s="78">
        <f t="shared" si="1"/>
        <v>2196.456</v>
      </c>
      <c r="I9" s="33">
        <v>41.2488</v>
      </c>
      <c r="J9" s="118">
        <v>1</v>
      </c>
      <c r="K9" s="119">
        <f t="shared" si="2"/>
        <v>90601.1742528</v>
      </c>
      <c r="L9" s="120">
        <f t="shared" si="3"/>
        <v>0.439972453326251</v>
      </c>
      <c r="M9" s="121">
        <f t="shared" si="4"/>
        <v>25075.81</v>
      </c>
      <c r="N9" s="122">
        <v>41.3409</v>
      </c>
      <c r="O9" s="118"/>
      <c r="P9" s="119">
        <f t="shared" si="5"/>
        <v>0</v>
      </c>
      <c r="Q9" s="138">
        <f t="shared" si="6"/>
        <v>115676.9842528</v>
      </c>
    </row>
    <row r="10" ht="20.25" customHeight="1" spans="1:17">
      <c r="A10" s="27">
        <v>5</v>
      </c>
      <c r="B10" s="74" t="s">
        <v>322</v>
      </c>
      <c r="C10" s="75">
        <v>2</v>
      </c>
      <c r="D10" s="75" t="s">
        <v>15</v>
      </c>
      <c r="E10" s="76">
        <v>2562.52</v>
      </c>
      <c r="F10" s="77">
        <v>5125.04</v>
      </c>
      <c r="G10" s="72">
        <f t="shared" si="0"/>
        <v>3075.024</v>
      </c>
      <c r="H10" s="78">
        <f t="shared" si="1"/>
        <v>6150.048</v>
      </c>
      <c r="I10" s="33">
        <v>41.2488</v>
      </c>
      <c r="J10" s="118">
        <v>2</v>
      </c>
      <c r="K10" s="119">
        <f t="shared" si="2"/>
        <v>253682.0999424</v>
      </c>
      <c r="L10" s="120">
        <f t="shared" si="3"/>
        <v>1.23191710038089</v>
      </c>
      <c r="M10" s="121">
        <f t="shared" si="4"/>
        <v>70211.94</v>
      </c>
      <c r="N10" s="122">
        <v>41.3409</v>
      </c>
      <c r="O10" s="118"/>
      <c r="P10" s="119">
        <f t="shared" si="5"/>
        <v>0</v>
      </c>
      <c r="Q10" s="138">
        <f t="shared" si="6"/>
        <v>323894.0399424</v>
      </c>
    </row>
    <row r="11" ht="20.25" customHeight="1" spans="1:17">
      <c r="A11" s="27">
        <v>6</v>
      </c>
      <c r="B11" s="74" t="s">
        <v>323</v>
      </c>
      <c r="C11" s="75">
        <v>3</v>
      </c>
      <c r="D11" s="75" t="s">
        <v>15</v>
      </c>
      <c r="E11" s="76">
        <v>2552.06</v>
      </c>
      <c r="F11" s="77">
        <v>7656.18</v>
      </c>
      <c r="G11" s="72">
        <f t="shared" si="0"/>
        <v>3062.472</v>
      </c>
      <c r="H11" s="78">
        <f t="shared" si="1"/>
        <v>9187.416</v>
      </c>
      <c r="I11" s="33">
        <v>41.2488</v>
      </c>
      <c r="J11" s="118">
        <v>3</v>
      </c>
      <c r="K11" s="119">
        <f t="shared" si="2"/>
        <v>378969.8851008</v>
      </c>
      <c r="L11" s="120">
        <f t="shared" si="3"/>
        <v>1.84033277117723</v>
      </c>
      <c r="M11" s="121">
        <f t="shared" si="4"/>
        <v>104888</v>
      </c>
      <c r="N11" s="122">
        <v>41.3409</v>
      </c>
      <c r="O11" s="118"/>
      <c r="P11" s="119">
        <f t="shared" si="5"/>
        <v>0</v>
      </c>
      <c r="Q11" s="138">
        <f t="shared" si="6"/>
        <v>483857.8851008</v>
      </c>
    </row>
    <row r="12" ht="20.25" customHeight="1" spans="1:17">
      <c r="A12" s="27">
        <v>7</v>
      </c>
      <c r="B12" s="74" t="s">
        <v>324</v>
      </c>
      <c r="C12" s="75">
        <v>4</v>
      </c>
      <c r="D12" s="75" t="s">
        <v>15</v>
      </c>
      <c r="E12" s="76">
        <v>1976.81</v>
      </c>
      <c r="F12" s="77">
        <v>7907.24</v>
      </c>
      <c r="G12" s="72">
        <f t="shared" si="0"/>
        <v>2372.172</v>
      </c>
      <c r="H12" s="78">
        <f t="shared" si="1"/>
        <v>9488.688</v>
      </c>
      <c r="I12" s="33">
        <v>41.2488</v>
      </c>
      <c r="J12" s="118">
        <v>4</v>
      </c>
      <c r="K12" s="119">
        <f t="shared" si="2"/>
        <v>391396.9935744</v>
      </c>
      <c r="L12" s="120">
        <f t="shared" si="3"/>
        <v>1.9006806137739</v>
      </c>
      <c r="M12" s="121">
        <f t="shared" si="4"/>
        <v>108327.47</v>
      </c>
      <c r="N12" s="122">
        <v>41.3409</v>
      </c>
      <c r="O12" s="118"/>
      <c r="P12" s="119">
        <f t="shared" si="5"/>
        <v>0</v>
      </c>
      <c r="Q12" s="138">
        <f t="shared" si="6"/>
        <v>499724.4635744</v>
      </c>
    </row>
    <row r="13" ht="20.25" customHeight="1" spans="1:17">
      <c r="A13" s="27">
        <v>8</v>
      </c>
      <c r="B13" s="74" t="s">
        <v>325</v>
      </c>
      <c r="C13" s="75">
        <v>4</v>
      </c>
      <c r="D13" s="75" t="s">
        <v>15</v>
      </c>
      <c r="E13" s="76">
        <v>1898.36</v>
      </c>
      <c r="F13" s="77">
        <v>7593.44</v>
      </c>
      <c r="G13" s="72">
        <f t="shared" si="0"/>
        <v>2278.032</v>
      </c>
      <c r="H13" s="78">
        <f t="shared" si="1"/>
        <v>9112.128</v>
      </c>
      <c r="I13" s="33">
        <v>41.2488</v>
      </c>
      <c r="J13" s="118">
        <v>4</v>
      </c>
      <c r="K13" s="119">
        <f t="shared" si="2"/>
        <v>375864.3454464</v>
      </c>
      <c r="L13" s="120">
        <f t="shared" si="3"/>
        <v>1.82525181983287</v>
      </c>
      <c r="M13" s="121">
        <f t="shared" si="4"/>
        <v>104028.48</v>
      </c>
      <c r="N13" s="122">
        <v>41.3409</v>
      </c>
      <c r="O13" s="118"/>
      <c r="P13" s="119">
        <f t="shared" si="5"/>
        <v>0</v>
      </c>
      <c r="Q13" s="138">
        <f t="shared" si="6"/>
        <v>479892.8254464</v>
      </c>
    </row>
    <row r="14" ht="20.25" customHeight="1" spans="1:17">
      <c r="A14" s="27">
        <v>9</v>
      </c>
      <c r="B14" s="74" t="s">
        <v>326</v>
      </c>
      <c r="C14" s="75">
        <v>3</v>
      </c>
      <c r="D14" s="75" t="s">
        <v>15</v>
      </c>
      <c r="E14" s="76">
        <v>3316.63</v>
      </c>
      <c r="F14" s="77">
        <v>9949.89</v>
      </c>
      <c r="G14" s="72">
        <f t="shared" si="0"/>
        <v>3979.956</v>
      </c>
      <c r="H14" s="78">
        <f t="shared" si="1"/>
        <v>11939.868</v>
      </c>
      <c r="I14" s="33">
        <v>41.2488</v>
      </c>
      <c r="J14" s="118">
        <v>3</v>
      </c>
      <c r="K14" s="119">
        <f t="shared" si="2"/>
        <v>492505.2271584</v>
      </c>
      <c r="L14" s="120">
        <f t="shared" si="3"/>
        <v>2.39167687235783</v>
      </c>
      <c r="M14" s="121">
        <f t="shared" si="4"/>
        <v>136311.33</v>
      </c>
      <c r="N14" s="122">
        <v>41.3409</v>
      </c>
      <c r="O14" s="118"/>
      <c r="P14" s="119">
        <f t="shared" si="5"/>
        <v>0</v>
      </c>
      <c r="Q14" s="138">
        <f t="shared" si="6"/>
        <v>628816.5571584</v>
      </c>
    </row>
    <row r="15" ht="28.5" customHeight="1" spans="1:17">
      <c r="A15" s="27">
        <v>10</v>
      </c>
      <c r="B15" s="74" t="s">
        <v>327</v>
      </c>
      <c r="C15" s="75">
        <v>1</v>
      </c>
      <c r="D15" s="75" t="s">
        <v>15</v>
      </c>
      <c r="E15" s="76">
        <v>1051.17</v>
      </c>
      <c r="F15" s="77">
        <v>1051.17</v>
      </c>
      <c r="G15" s="72">
        <f t="shared" si="0"/>
        <v>1261.404</v>
      </c>
      <c r="H15" s="78">
        <f t="shared" si="1"/>
        <v>1261.404</v>
      </c>
      <c r="I15" s="33">
        <v>41.2488</v>
      </c>
      <c r="J15" s="118">
        <v>1</v>
      </c>
      <c r="K15" s="119">
        <f t="shared" si="2"/>
        <v>52031.4013152</v>
      </c>
      <c r="L15" s="120">
        <f t="shared" si="3"/>
        <v>0.252672037370904</v>
      </c>
      <c r="M15" s="121">
        <f t="shared" si="4"/>
        <v>14400.8</v>
      </c>
      <c r="N15" s="122">
        <v>41.3409</v>
      </c>
      <c r="O15" s="118"/>
      <c r="P15" s="119">
        <f t="shared" si="5"/>
        <v>0</v>
      </c>
      <c r="Q15" s="138">
        <f t="shared" si="6"/>
        <v>66432.2013152</v>
      </c>
    </row>
    <row r="16" ht="28.5" customHeight="1" spans="1:17">
      <c r="A16" s="27">
        <v>11</v>
      </c>
      <c r="B16" s="74" t="s">
        <v>328</v>
      </c>
      <c r="C16" s="75">
        <v>1</v>
      </c>
      <c r="D16" s="75" t="s">
        <v>15</v>
      </c>
      <c r="E16" s="79">
        <v>784.44</v>
      </c>
      <c r="F16" s="80">
        <v>784.44</v>
      </c>
      <c r="G16" s="72">
        <f t="shared" si="0"/>
        <v>941.328</v>
      </c>
      <c r="H16" s="78">
        <f t="shared" si="1"/>
        <v>941.328</v>
      </c>
      <c r="I16" s="33">
        <v>41.2488</v>
      </c>
      <c r="J16" s="118">
        <v>1</v>
      </c>
      <c r="K16" s="119">
        <f t="shared" si="2"/>
        <v>38828.6504064</v>
      </c>
      <c r="L16" s="120">
        <f t="shared" si="3"/>
        <v>0.188557562521031</v>
      </c>
      <c r="M16" s="121">
        <f t="shared" si="4"/>
        <v>10746.66</v>
      </c>
      <c r="N16" s="122">
        <v>41.3409</v>
      </c>
      <c r="O16" s="118"/>
      <c r="P16" s="119">
        <f t="shared" si="5"/>
        <v>0</v>
      </c>
      <c r="Q16" s="138">
        <f t="shared" si="6"/>
        <v>49575.3104064</v>
      </c>
    </row>
    <row r="17" ht="28.5" customHeight="1" spans="1:17">
      <c r="A17" s="27">
        <v>12</v>
      </c>
      <c r="B17" s="74" t="s">
        <v>329</v>
      </c>
      <c r="C17" s="75">
        <v>1</v>
      </c>
      <c r="D17" s="75" t="s">
        <v>15</v>
      </c>
      <c r="E17" s="79">
        <v>611.87</v>
      </c>
      <c r="F17" s="80">
        <v>611.87</v>
      </c>
      <c r="G17" s="72">
        <f t="shared" si="0"/>
        <v>734.244</v>
      </c>
      <c r="H17" s="78">
        <f t="shared" si="1"/>
        <v>734.244</v>
      </c>
      <c r="I17" s="33">
        <v>41.2488</v>
      </c>
      <c r="J17" s="118">
        <v>1</v>
      </c>
      <c r="K17" s="119">
        <f t="shared" si="2"/>
        <v>30286.6839072</v>
      </c>
      <c r="L17" s="120">
        <f t="shared" si="3"/>
        <v>0.147076533297312</v>
      </c>
      <c r="M17" s="121">
        <f t="shared" si="4"/>
        <v>8382.49</v>
      </c>
      <c r="N17" s="122">
        <v>41.3409</v>
      </c>
      <c r="O17" s="118"/>
      <c r="P17" s="119">
        <f t="shared" si="5"/>
        <v>0</v>
      </c>
      <c r="Q17" s="138">
        <f t="shared" si="6"/>
        <v>38669.1739072</v>
      </c>
    </row>
    <row r="18" ht="28.5" customHeight="1" spans="1:17">
      <c r="A18" s="27">
        <v>13</v>
      </c>
      <c r="B18" s="74" t="s">
        <v>330</v>
      </c>
      <c r="C18" s="75">
        <v>5</v>
      </c>
      <c r="D18" s="75" t="s">
        <v>15</v>
      </c>
      <c r="E18" s="79">
        <v>862.89</v>
      </c>
      <c r="F18" s="77">
        <v>4314.45</v>
      </c>
      <c r="G18" s="72">
        <f t="shared" si="0"/>
        <v>1035.468</v>
      </c>
      <c r="H18" s="78">
        <f t="shared" si="1"/>
        <v>5177.34</v>
      </c>
      <c r="I18" s="33">
        <v>41.2488</v>
      </c>
      <c r="J18" s="118">
        <v>5</v>
      </c>
      <c r="K18" s="119">
        <f t="shared" si="2"/>
        <v>213559.062192</v>
      </c>
      <c r="L18" s="120">
        <f t="shared" si="3"/>
        <v>1.03707380503144</v>
      </c>
      <c r="M18" s="121">
        <f t="shared" si="4"/>
        <v>59107.03</v>
      </c>
      <c r="N18" s="122">
        <v>41.3409</v>
      </c>
      <c r="O18" s="118"/>
      <c r="P18" s="119">
        <f t="shared" si="5"/>
        <v>0</v>
      </c>
      <c r="Q18" s="138">
        <f t="shared" si="6"/>
        <v>272666.092192</v>
      </c>
    </row>
    <row r="19" ht="28.5" customHeight="1" spans="1:17">
      <c r="A19" s="27">
        <v>14</v>
      </c>
      <c r="B19" s="74" t="s">
        <v>331</v>
      </c>
      <c r="C19" s="75">
        <v>1</v>
      </c>
      <c r="D19" s="75" t="s">
        <v>15</v>
      </c>
      <c r="E19" s="79">
        <v>993.63</v>
      </c>
      <c r="F19" s="80">
        <v>993.63</v>
      </c>
      <c r="G19" s="72">
        <f t="shared" si="0"/>
        <v>1192.356</v>
      </c>
      <c r="H19" s="78">
        <f t="shared" si="1"/>
        <v>1192.356</v>
      </c>
      <c r="I19" s="33">
        <v>41.2488</v>
      </c>
      <c r="J19" s="118">
        <v>1</v>
      </c>
      <c r="K19" s="119">
        <f t="shared" si="2"/>
        <v>49183.2541728</v>
      </c>
      <c r="L19" s="120">
        <f t="shared" si="3"/>
        <v>0.238841021426459</v>
      </c>
      <c r="M19" s="121">
        <f t="shared" si="4"/>
        <v>13612.52</v>
      </c>
      <c r="N19" s="122">
        <v>41.3409</v>
      </c>
      <c r="O19" s="118"/>
      <c r="P19" s="119">
        <f t="shared" si="5"/>
        <v>0</v>
      </c>
      <c r="Q19" s="138">
        <f t="shared" si="6"/>
        <v>62795.7741728</v>
      </c>
    </row>
    <row r="20" ht="28.5" customHeight="1" spans="1:17">
      <c r="A20" s="27">
        <v>15</v>
      </c>
      <c r="B20" s="74" t="s">
        <v>332</v>
      </c>
      <c r="C20" s="75">
        <v>4</v>
      </c>
      <c r="D20" s="75" t="s">
        <v>15</v>
      </c>
      <c r="E20" s="79">
        <v>679.87</v>
      </c>
      <c r="F20" s="77">
        <v>2719.48</v>
      </c>
      <c r="G20" s="72">
        <f t="shared" si="0"/>
        <v>815.844</v>
      </c>
      <c r="H20" s="78">
        <f t="shared" si="1"/>
        <v>3263.376</v>
      </c>
      <c r="I20" s="33">
        <v>41.2488</v>
      </c>
      <c r="J20" s="118">
        <v>4</v>
      </c>
      <c r="K20" s="119">
        <f t="shared" si="2"/>
        <v>134610.3439488</v>
      </c>
      <c r="L20" s="120">
        <f t="shared" si="3"/>
        <v>0.653687369492495</v>
      </c>
      <c r="M20" s="121">
        <f t="shared" si="4"/>
        <v>37256.29</v>
      </c>
      <c r="N20" s="122">
        <v>41.3409</v>
      </c>
      <c r="O20" s="118"/>
      <c r="P20" s="119">
        <f t="shared" si="5"/>
        <v>0</v>
      </c>
      <c r="Q20" s="138">
        <f t="shared" si="6"/>
        <v>171866.6339488</v>
      </c>
    </row>
    <row r="21" ht="28.5" customHeight="1" spans="1:17">
      <c r="A21" s="27">
        <v>16</v>
      </c>
      <c r="B21" s="74" t="s">
        <v>333</v>
      </c>
      <c r="C21" s="75">
        <v>4</v>
      </c>
      <c r="D21" s="75" t="s">
        <v>15</v>
      </c>
      <c r="E21" s="79">
        <v>739.48</v>
      </c>
      <c r="F21" s="77">
        <v>2957.92</v>
      </c>
      <c r="G21" s="72">
        <f t="shared" si="0"/>
        <v>887.376</v>
      </c>
      <c r="H21" s="78">
        <f t="shared" si="1"/>
        <v>3549.504</v>
      </c>
      <c r="I21" s="33">
        <v>41.2488</v>
      </c>
      <c r="J21" s="118">
        <v>4</v>
      </c>
      <c r="K21" s="119">
        <f t="shared" si="2"/>
        <v>146412.7805952</v>
      </c>
      <c r="L21" s="120">
        <f t="shared" si="3"/>
        <v>0.711001715022446</v>
      </c>
      <c r="M21" s="121">
        <f t="shared" si="4"/>
        <v>40522.86</v>
      </c>
      <c r="N21" s="122">
        <v>41.3409</v>
      </c>
      <c r="O21" s="118"/>
      <c r="P21" s="119">
        <f t="shared" si="5"/>
        <v>0</v>
      </c>
      <c r="Q21" s="138">
        <f t="shared" si="6"/>
        <v>186935.6405952</v>
      </c>
    </row>
    <row r="22" ht="28.5" customHeight="1" spans="1:17">
      <c r="A22" s="27">
        <v>17</v>
      </c>
      <c r="B22" s="74" t="s">
        <v>334</v>
      </c>
      <c r="C22" s="75">
        <v>6</v>
      </c>
      <c r="D22" s="75" t="s">
        <v>15</v>
      </c>
      <c r="E22" s="79">
        <v>726.93</v>
      </c>
      <c r="F22" s="77">
        <v>4361.58</v>
      </c>
      <c r="G22" s="72">
        <f t="shared" si="0"/>
        <v>872.316</v>
      </c>
      <c r="H22" s="78">
        <f t="shared" si="1"/>
        <v>5233.896</v>
      </c>
      <c r="I22" s="33">
        <v>41.2488</v>
      </c>
      <c r="J22" s="118">
        <v>6</v>
      </c>
      <c r="K22" s="119">
        <f t="shared" si="2"/>
        <v>215891.9293248</v>
      </c>
      <c r="L22" s="120">
        <f t="shared" si="3"/>
        <v>1.04840254645413</v>
      </c>
      <c r="M22" s="121">
        <f t="shared" si="4"/>
        <v>59752.7</v>
      </c>
      <c r="N22" s="122">
        <v>41.3409</v>
      </c>
      <c r="O22" s="118"/>
      <c r="P22" s="119">
        <f t="shared" si="5"/>
        <v>0</v>
      </c>
      <c r="Q22" s="138">
        <f t="shared" si="6"/>
        <v>275644.6293248</v>
      </c>
    </row>
    <row r="23" ht="28.5" customHeight="1" spans="1:17">
      <c r="A23" s="27">
        <v>18</v>
      </c>
      <c r="B23" s="74" t="s">
        <v>335</v>
      </c>
      <c r="C23" s="75">
        <v>2</v>
      </c>
      <c r="D23" s="75" t="s">
        <v>15</v>
      </c>
      <c r="E23" s="79">
        <v>941.34</v>
      </c>
      <c r="F23" s="77">
        <v>1882.68</v>
      </c>
      <c r="G23" s="72">
        <f t="shared" si="0"/>
        <v>1129.608</v>
      </c>
      <c r="H23" s="78">
        <f t="shared" si="1"/>
        <v>2259.216</v>
      </c>
      <c r="I23" s="33">
        <v>41.2488</v>
      </c>
      <c r="J23" s="118">
        <v>2</v>
      </c>
      <c r="K23" s="119">
        <f t="shared" si="2"/>
        <v>93189.9489408</v>
      </c>
      <c r="L23" s="120">
        <f t="shared" si="3"/>
        <v>0.452543918983089</v>
      </c>
      <c r="M23" s="121">
        <f t="shared" si="4"/>
        <v>25792.31</v>
      </c>
      <c r="N23" s="122">
        <v>41.3409</v>
      </c>
      <c r="O23" s="118"/>
      <c r="P23" s="119">
        <f t="shared" si="5"/>
        <v>0</v>
      </c>
      <c r="Q23" s="138">
        <f t="shared" si="6"/>
        <v>118982.2589408</v>
      </c>
    </row>
    <row r="24" ht="28.5" customHeight="1" spans="1:17">
      <c r="A24" s="27">
        <v>19</v>
      </c>
      <c r="B24" s="74" t="s">
        <v>336</v>
      </c>
      <c r="C24" s="75">
        <v>2</v>
      </c>
      <c r="D24" s="75" t="s">
        <v>15</v>
      </c>
      <c r="E24" s="76">
        <v>38803.83</v>
      </c>
      <c r="F24" s="77">
        <v>77607.66</v>
      </c>
      <c r="G24" s="72">
        <f t="shared" si="0"/>
        <v>46564.596</v>
      </c>
      <c r="H24" s="78">
        <f t="shared" si="1"/>
        <v>93129.192</v>
      </c>
      <c r="I24" s="33">
        <v>41.2488</v>
      </c>
      <c r="J24" s="118">
        <v>2</v>
      </c>
      <c r="K24" s="119">
        <f t="shared" si="2"/>
        <v>3841467.4149696</v>
      </c>
      <c r="L24" s="120">
        <f t="shared" si="3"/>
        <v>18.6547233728021</v>
      </c>
      <c r="M24" s="121">
        <f t="shared" si="4"/>
        <v>1063208.09</v>
      </c>
      <c r="N24" s="122">
        <v>41.3409</v>
      </c>
      <c r="O24" s="118"/>
      <c r="P24" s="119">
        <f t="shared" si="5"/>
        <v>0</v>
      </c>
      <c r="Q24" s="138">
        <f t="shared" si="6"/>
        <v>4904675.5049696</v>
      </c>
    </row>
    <row r="25" ht="28.5" customHeight="1" spans="1:17">
      <c r="A25" s="27">
        <v>20</v>
      </c>
      <c r="B25" s="74" t="s">
        <v>337</v>
      </c>
      <c r="C25" s="75">
        <v>2</v>
      </c>
      <c r="D25" s="75" t="s">
        <v>15</v>
      </c>
      <c r="E25" s="76">
        <v>85033.7</v>
      </c>
      <c r="F25" s="77">
        <v>170067.4</v>
      </c>
      <c r="G25" s="72">
        <f t="shared" si="0"/>
        <v>102040.44</v>
      </c>
      <c r="H25" s="78">
        <f t="shared" si="1"/>
        <v>204080.88</v>
      </c>
      <c r="I25" s="33">
        <v>41.2488</v>
      </c>
      <c r="J25" s="118">
        <v>2</v>
      </c>
      <c r="K25" s="119">
        <f t="shared" si="2"/>
        <v>8418091.402944</v>
      </c>
      <c r="L25" s="120">
        <f t="shared" si="3"/>
        <v>40.8794737752909</v>
      </c>
      <c r="M25" s="121">
        <f t="shared" si="4"/>
        <v>2329886.46</v>
      </c>
      <c r="N25" s="122">
        <v>41.3409</v>
      </c>
      <c r="O25" s="118"/>
      <c r="P25" s="119">
        <f t="shared" si="5"/>
        <v>0</v>
      </c>
      <c r="Q25" s="138">
        <f t="shared" si="6"/>
        <v>10747977.862944</v>
      </c>
    </row>
    <row r="26" ht="16.5" spans="1:17">
      <c r="A26" s="27">
        <v>21</v>
      </c>
      <c r="B26" s="74" t="s">
        <v>338</v>
      </c>
      <c r="C26" s="75">
        <v>18</v>
      </c>
      <c r="D26" s="75" t="s">
        <v>15</v>
      </c>
      <c r="E26" s="79">
        <v>575.27</v>
      </c>
      <c r="F26" s="77">
        <v>10354.86</v>
      </c>
      <c r="G26" s="72">
        <f t="shared" si="0"/>
        <v>690.324</v>
      </c>
      <c r="H26" s="78">
        <f t="shared" si="1"/>
        <v>12425.832</v>
      </c>
      <c r="I26" s="33">
        <v>41.2488</v>
      </c>
      <c r="J26" s="118">
        <v>18</v>
      </c>
      <c r="K26" s="119">
        <f t="shared" si="2"/>
        <v>512550.6590016</v>
      </c>
      <c r="L26" s="120">
        <f t="shared" si="3"/>
        <v>2.48902039907006</v>
      </c>
      <c r="M26" s="121">
        <f>ROUND(5699404.23*L26%,2)-0.01</f>
        <v>141859.32</v>
      </c>
      <c r="N26" s="122">
        <v>41.3409</v>
      </c>
      <c r="O26" s="118"/>
      <c r="P26" s="119">
        <f t="shared" si="5"/>
        <v>0</v>
      </c>
      <c r="Q26" s="138">
        <f t="shared" si="6"/>
        <v>654409.9790016</v>
      </c>
    </row>
    <row r="27" ht="16.5" spans="1:17">
      <c r="A27" s="27">
        <v>22</v>
      </c>
      <c r="B27" s="74" t="s">
        <v>339</v>
      </c>
      <c r="C27" s="75">
        <v>1</v>
      </c>
      <c r="D27" s="75" t="s">
        <v>15</v>
      </c>
      <c r="E27" s="76">
        <v>1412.01</v>
      </c>
      <c r="F27" s="77">
        <v>1412.01</v>
      </c>
      <c r="G27" s="72">
        <f t="shared" si="0"/>
        <v>1694.412</v>
      </c>
      <c r="H27" s="78">
        <f t="shared" si="1"/>
        <v>1694.412</v>
      </c>
      <c r="I27" s="33">
        <v>41.2488</v>
      </c>
      <c r="J27" s="118">
        <v>1</v>
      </c>
      <c r="K27" s="119">
        <f t="shared" si="2"/>
        <v>69892.4617056</v>
      </c>
      <c r="L27" s="120">
        <f t="shared" si="3"/>
        <v>0.339407939237317</v>
      </c>
      <c r="M27" s="121">
        <f>ROUND(5699404.23*L27%,2)-0.01</f>
        <v>19344.22</v>
      </c>
      <c r="N27" s="122">
        <v>41.3409</v>
      </c>
      <c r="O27" s="118"/>
      <c r="P27" s="119">
        <f t="shared" si="5"/>
        <v>0</v>
      </c>
      <c r="Q27" s="138">
        <f t="shared" si="6"/>
        <v>89236.6817056</v>
      </c>
    </row>
    <row r="28" ht="16.5" spans="1:17">
      <c r="A28" s="27">
        <v>23</v>
      </c>
      <c r="B28" s="74" t="s">
        <v>340</v>
      </c>
      <c r="C28" s="75">
        <v>1</v>
      </c>
      <c r="D28" s="75" t="s">
        <v>341</v>
      </c>
      <c r="E28" s="76">
        <v>112564.54</v>
      </c>
      <c r="F28" s="77">
        <v>112564.54</v>
      </c>
      <c r="G28" s="72">
        <f t="shared" si="0"/>
        <v>135077.448</v>
      </c>
      <c r="H28" s="78">
        <f t="shared" si="1"/>
        <v>135077.448</v>
      </c>
      <c r="I28" s="33">
        <v>41.2488</v>
      </c>
      <c r="J28" s="118"/>
      <c r="K28" s="119">
        <f t="shared" si="2"/>
        <v>0</v>
      </c>
      <c r="L28" s="120"/>
      <c r="M28" s="121"/>
      <c r="N28" s="122">
        <v>41.3409</v>
      </c>
      <c r="O28" s="118"/>
      <c r="P28" s="119">
        <f t="shared" si="5"/>
        <v>0</v>
      </c>
      <c r="Q28" s="138">
        <f t="shared" si="6"/>
        <v>0</v>
      </c>
    </row>
    <row r="29" ht="30.75" customHeight="1" spans="1:17">
      <c r="A29" s="27">
        <v>24</v>
      </c>
      <c r="B29" s="74" t="s">
        <v>342</v>
      </c>
      <c r="C29" s="75">
        <v>2</v>
      </c>
      <c r="D29" s="75" t="s">
        <v>15</v>
      </c>
      <c r="E29" s="79">
        <v>521.31</v>
      </c>
      <c r="F29" s="77">
        <v>1042.62</v>
      </c>
      <c r="G29" s="72">
        <f t="shared" si="0"/>
        <v>625.572</v>
      </c>
      <c r="H29" s="78">
        <f t="shared" si="1"/>
        <v>1251.144</v>
      </c>
      <c r="I29" s="33">
        <v>41.2488</v>
      </c>
      <c r="J29" s="118"/>
      <c r="K29" s="119">
        <f t="shared" si="2"/>
        <v>0</v>
      </c>
      <c r="L29" s="120"/>
      <c r="M29" s="121"/>
      <c r="N29" s="123">
        <v>41.3409</v>
      </c>
      <c r="O29" s="118">
        <v>2</v>
      </c>
      <c r="P29" s="124">
        <f t="shared" si="5"/>
        <v>51723.4189896</v>
      </c>
      <c r="Q29" s="138">
        <f t="shared" si="6"/>
        <v>51723.4189896</v>
      </c>
    </row>
    <row r="30" ht="28.5" customHeight="1" spans="1:17">
      <c r="A30" s="27">
        <v>25</v>
      </c>
      <c r="B30" s="74" t="s">
        <v>343</v>
      </c>
      <c r="C30" s="75">
        <v>20</v>
      </c>
      <c r="D30" s="75" t="s">
        <v>15</v>
      </c>
      <c r="E30" s="79">
        <v>233.74</v>
      </c>
      <c r="F30" s="77">
        <v>4674.8</v>
      </c>
      <c r="G30" s="72">
        <f t="shared" si="0"/>
        <v>280.488</v>
      </c>
      <c r="H30" s="78">
        <f t="shared" si="1"/>
        <v>5609.76</v>
      </c>
      <c r="I30" s="33">
        <v>41.2488</v>
      </c>
      <c r="J30" s="118"/>
      <c r="K30" s="119">
        <f t="shared" si="2"/>
        <v>0</v>
      </c>
      <c r="L30" s="120"/>
      <c r="M30" s="121"/>
      <c r="N30" s="123">
        <v>41.3409</v>
      </c>
      <c r="O30" s="125">
        <v>20</v>
      </c>
      <c r="P30" s="124">
        <f t="shared" si="5"/>
        <v>231912.527184</v>
      </c>
      <c r="Q30" s="138">
        <f t="shared" si="6"/>
        <v>231912.527184</v>
      </c>
    </row>
    <row r="31" ht="16.5" spans="1:17">
      <c r="A31" s="27">
        <v>26</v>
      </c>
      <c r="B31" s="74" t="s">
        <v>344</v>
      </c>
      <c r="C31" s="75">
        <v>20</v>
      </c>
      <c r="D31" s="75" t="s">
        <v>15</v>
      </c>
      <c r="E31" s="79">
        <v>9.24</v>
      </c>
      <c r="F31" s="80">
        <v>184.8</v>
      </c>
      <c r="G31" s="72">
        <f t="shared" si="0"/>
        <v>11.088</v>
      </c>
      <c r="H31" s="78">
        <f t="shared" si="1"/>
        <v>221.76</v>
      </c>
      <c r="I31" s="33">
        <v>41.2488</v>
      </c>
      <c r="J31" s="118"/>
      <c r="K31" s="119">
        <f t="shared" si="2"/>
        <v>0</v>
      </c>
      <c r="L31" s="120"/>
      <c r="M31" s="121"/>
      <c r="N31" s="123">
        <v>41.3409</v>
      </c>
      <c r="O31" s="125">
        <v>20</v>
      </c>
      <c r="P31" s="124">
        <f t="shared" si="5"/>
        <v>9167.757984</v>
      </c>
      <c r="Q31" s="138">
        <f t="shared" si="6"/>
        <v>9167.757984</v>
      </c>
    </row>
    <row r="32" ht="35.25" customHeight="1" spans="1:17">
      <c r="A32" s="81">
        <v>27</v>
      </c>
      <c r="B32" s="82" t="s">
        <v>345</v>
      </c>
      <c r="C32" s="81">
        <v>4</v>
      </c>
      <c r="D32" s="81" t="s">
        <v>15</v>
      </c>
      <c r="E32" s="83">
        <v>14950.51</v>
      </c>
      <c r="F32" s="84">
        <v>59802.04</v>
      </c>
      <c r="G32" s="72">
        <f t="shared" si="0"/>
        <v>17940.612</v>
      </c>
      <c r="H32" s="78">
        <f t="shared" si="1"/>
        <v>71762.448</v>
      </c>
      <c r="I32" s="33">
        <v>41.2488</v>
      </c>
      <c r="J32" s="118"/>
      <c r="K32" s="119">
        <f t="shared" si="2"/>
        <v>0</v>
      </c>
      <c r="L32" s="120"/>
      <c r="M32" s="121"/>
      <c r="N32" s="123">
        <v>41.3409</v>
      </c>
      <c r="O32" s="125">
        <v>4</v>
      </c>
      <c r="P32" s="124">
        <f t="shared" si="5"/>
        <v>2966724.1865232</v>
      </c>
      <c r="Q32" s="138">
        <f t="shared" si="6"/>
        <v>2966724.1865232</v>
      </c>
    </row>
    <row r="33" ht="16.5" spans="1:17">
      <c r="A33" s="19">
        <v>28</v>
      </c>
      <c r="B33" s="69" t="s">
        <v>346</v>
      </c>
      <c r="C33" s="46">
        <v>3</v>
      </c>
      <c r="D33" s="46" t="s">
        <v>15</v>
      </c>
      <c r="E33" s="47">
        <v>637.79</v>
      </c>
      <c r="F33" s="71">
        <v>1913.37</v>
      </c>
      <c r="G33" s="72">
        <f t="shared" si="0"/>
        <v>765.348</v>
      </c>
      <c r="H33" s="78">
        <f t="shared" si="1"/>
        <v>2296.044</v>
      </c>
      <c r="I33" s="33">
        <v>41.2488</v>
      </c>
      <c r="J33" s="118"/>
      <c r="K33" s="119">
        <f t="shared" si="2"/>
        <v>0</v>
      </c>
      <c r="L33" s="120"/>
      <c r="M33" s="121"/>
      <c r="N33" s="123">
        <v>41.3409</v>
      </c>
      <c r="O33" s="125">
        <v>3</v>
      </c>
      <c r="P33" s="124">
        <f t="shared" si="5"/>
        <v>94920.5253996</v>
      </c>
      <c r="Q33" s="138">
        <f t="shared" si="6"/>
        <v>94920.5253996</v>
      </c>
    </row>
    <row r="34" ht="32.25" spans="1:17">
      <c r="A34" s="27">
        <v>29</v>
      </c>
      <c r="B34" s="74" t="s">
        <v>347</v>
      </c>
      <c r="C34" s="75">
        <v>3</v>
      </c>
      <c r="D34" s="75" t="s">
        <v>15</v>
      </c>
      <c r="E34" s="79">
        <v>99.04</v>
      </c>
      <c r="F34" s="80">
        <v>297.12</v>
      </c>
      <c r="G34" s="72">
        <f t="shared" si="0"/>
        <v>118.848</v>
      </c>
      <c r="H34" s="78">
        <f t="shared" si="1"/>
        <v>356.544</v>
      </c>
      <c r="I34" s="33">
        <v>41.2488</v>
      </c>
      <c r="J34" s="118"/>
      <c r="K34" s="119">
        <f t="shared" si="2"/>
        <v>0</v>
      </c>
      <c r="L34" s="120"/>
      <c r="M34" s="121"/>
      <c r="N34" s="123">
        <v>41.3409</v>
      </c>
      <c r="O34" s="125">
        <v>3</v>
      </c>
      <c r="P34" s="124">
        <f t="shared" si="5"/>
        <v>14739.8498496</v>
      </c>
      <c r="Q34" s="138">
        <f t="shared" si="6"/>
        <v>14739.8498496</v>
      </c>
    </row>
    <row r="35" ht="32.25" spans="1:17">
      <c r="A35" s="27">
        <v>30</v>
      </c>
      <c r="B35" s="74" t="s">
        <v>348</v>
      </c>
      <c r="C35" s="75">
        <v>1</v>
      </c>
      <c r="D35" s="75" t="s">
        <v>15</v>
      </c>
      <c r="E35" s="79">
        <v>596.52</v>
      </c>
      <c r="F35" s="80">
        <v>596.52</v>
      </c>
      <c r="G35" s="72">
        <f t="shared" si="0"/>
        <v>715.824</v>
      </c>
      <c r="H35" s="78">
        <f t="shared" si="1"/>
        <v>715.824</v>
      </c>
      <c r="I35" s="33">
        <v>41.2488</v>
      </c>
      <c r="J35" s="118"/>
      <c r="K35" s="119">
        <f t="shared" si="2"/>
        <v>0</v>
      </c>
      <c r="L35" s="120"/>
      <c r="M35" s="121"/>
      <c r="N35" s="123">
        <v>41.3409</v>
      </c>
      <c r="O35" s="125">
        <v>1</v>
      </c>
      <c r="P35" s="124">
        <f t="shared" si="5"/>
        <v>29592.8084016</v>
      </c>
      <c r="Q35" s="138">
        <f t="shared" si="6"/>
        <v>29592.8084016</v>
      </c>
    </row>
    <row r="36" ht="32.25" spans="1:17">
      <c r="A36" s="27">
        <v>31</v>
      </c>
      <c r="B36" s="74" t="s">
        <v>349</v>
      </c>
      <c r="C36" s="75">
        <v>2</v>
      </c>
      <c r="D36" s="75" t="s">
        <v>15</v>
      </c>
      <c r="E36" s="79">
        <v>214.92</v>
      </c>
      <c r="F36" s="80">
        <v>429.84</v>
      </c>
      <c r="G36" s="72">
        <f t="shared" si="0"/>
        <v>257.904</v>
      </c>
      <c r="H36" s="78">
        <f t="shared" si="1"/>
        <v>515.808</v>
      </c>
      <c r="I36" s="33">
        <v>41.2488</v>
      </c>
      <c r="J36" s="118"/>
      <c r="K36" s="119">
        <f t="shared" si="2"/>
        <v>0</v>
      </c>
      <c r="L36" s="120"/>
      <c r="M36" s="121"/>
      <c r="N36" s="123">
        <v>41.3409</v>
      </c>
      <c r="O36" s="125">
        <v>2</v>
      </c>
      <c r="P36" s="124">
        <f t="shared" si="5"/>
        <v>21323.9669472</v>
      </c>
      <c r="Q36" s="138">
        <f t="shared" si="6"/>
        <v>21323.9669472</v>
      </c>
    </row>
    <row r="37" ht="16.5" spans="1:17">
      <c r="A37" s="27">
        <v>32</v>
      </c>
      <c r="B37" s="74" t="s">
        <v>350</v>
      </c>
      <c r="C37" s="75">
        <v>10</v>
      </c>
      <c r="D37" s="75" t="s">
        <v>15</v>
      </c>
      <c r="E37" s="79">
        <v>122.94</v>
      </c>
      <c r="F37" s="77">
        <v>1229.4</v>
      </c>
      <c r="G37" s="72">
        <f t="shared" si="0"/>
        <v>147.528</v>
      </c>
      <c r="H37" s="78">
        <f t="shared" si="1"/>
        <v>1475.28</v>
      </c>
      <c r="I37" s="33">
        <v>41.2488</v>
      </c>
      <c r="J37" s="118"/>
      <c r="K37" s="119">
        <f t="shared" si="2"/>
        <v>0</v>
      </c>
      <c r="L37" s="120"/>
      <c r="M37" s="121"/>
      <c r="N37" s="123">
        <v>41.3409</v>
      </c>
      <c r="O37" s="125">
        <v>10</v>
      </c>
      <c r="P37" s="124">
        <f t="shared" si="5"/>
        <v>60989.402952</v>
      </c>
      <c r="Q37" s="138">
        <f t="shared" si="6"/>
        <v>60989.402952</v>
      </c>
    </row>
    <row r="38" ht="16.5" spans="1:17">
      <c r="A38" s="27">
        <v>33</v>
      </c>
      <c r="B38" s="74" t="s">
        <v>351</v>
      </c>
      <c r="C38" s="75">
        <v>1</v>
      </c>
      <c r="D38" s="75" t="s">
        <v>15</v>
      </c>
      <c r="E38" s="76">
        <v>9209.6</v>
      </c>
      <c r="F38" s="77">
        <v>9209.6</v>
      </c>
      <c r="G38" s="72">
        <f t="shared" si="0"/>
        <v>11051.52</v>
      </c>
      <c r="H38" s="78">
        <f t="shared" si="1"/>
        <v>11051.52</v>
      </c>
      <c r="I38" s="33">
        <v>41.2488</v>
      </c>
      <c r="J38" s="118"/>
      <c r="K38" s="119">
        <f t="shared" si="2"/>
        <v>0</v>
      </c>
      <c r="L38" s="120"/>
      <c r="M38" s="121"/>
      <c r="N38" s="123">
        <v>41.3409</v>
      </c>
      <c r="O38" s="125">
        <v>1</v>
      </c>
      <c r="P38" s="124">
        <f t="shared" si="5"/>
        <v>456879.783168</v>
      </c>
      <c r="Q38" s="138">
        <f t="shared" si="6"/>
        <v>456879.783168</v>
      </c>
    </row>
    <row r="39" ht="48" spans="1:17">
      <c r="A39" s="27">
        <v>34</v>
      </c>
      <c r="B39" s="74" t="s">
        <v>352</v>
      </c>
      <c r="C39" s="75">
        <v>4</v>
      </c>
      <c r="D39" s="75" t="s">
        <v>15</v>
      </c>
      <c r="E39" s="79">
        <v>127.56</v>
      </c>
      <c r="F39" s="80">
        <v>510.24</v>
      </c>
      <c r="G39" s="72">
        <f t="shared" si="0"/>
        <v>153.072</v>
      </c>
      <c r="H39" s="78">
        <f t="shared" si="1"/>
        <v>612.288</v>
      </c>
      <c r="I39" s="33">
        <v>41.2488</v>
      </c>
      <c r="J39" s="118"/>
      <c r="K39" s="119">
        <f t="shared" si="2"/>
        <v>0</v>
      </c>
      <c r="L39" s="120"/>
      <c r="M39" s="121"/>
      <c r="N39" s="123">
        <v>41.3409</v>
      </c>
      <c r="O39" s="125">
        <v>4</v>
      </c>
      <c r="P39" s="124">
        <f t="shared" si="5"/>
        <v>25312.5369792</v>
      </c>
      <c r="Q39" s="138">
        <f t="shared" si="6"/>
        <v>25312.5369792</v>
      </c>
    </row>
    <row r="40" ht="16.5" spans="1:17">
      <c r="A40" s="27">
        <v>35</v>
      </c>
      <c r="B40" s="74" t="s">
        <v>353</v>
      </c>
      <c r="C40" s="75">
        <v>2</v>
      </c>
      <c r="D40" s="75" t="s">
        <v>15</v>
      </c>
      <c r="E40" s="79">
        <v>589.31</v>
      </c>
      <c r="F40" s="77">
        <v>1178.62</v>
      </c>
      <c r="G40" s="72">
        <f t="shared" si="0"/>
        <v>707.172</v>
      </c>
      <c r="H40" s="78">
        <f t="shared" si="1"/>
        <v>1414.344</v>
      </c>
      <c r="I40" s="33">
        <v>41.2488</v>
      </c>
      <c r="J40" s="118"/>
      <c r="K40" s="119">
        <f t="shared" si="2"/>
        <v>0</v>
      </c>
      <c r="L40" s="120"/>
      <c r="M40" s="121"/>
      <c r="N40" s="123">
        <v>41.3409</v>
      </c>
      <c r="O40" s="125">
        <v>2</v>
      </c>
      <c r="P40" s="124">
        <f t="shared" si="5"/>
        <v>58470.2538696</v>
      </c>
      <c r="Q40" s="138">
        <f t="shared" si="6"/>
        <v>58470.2538696</v>
      </c>
    </row>
    <row r="41" ht="16.5" spans="1:17">
      <c r="A41" s="27">
        <v>36</v>
      </c>
      <c r="B41" s="74" t="s">
        <v>354</v>
      </c>
      <c r="C41" s="75">
        <v>30</v>
      </c>
      <c r="D41" s="75" t="s">
        <v>15</v>
      </c>
      <c r="E41" s="79">
        <v>136.13</v>
      </c>
      <c r="F41" s="77">
        <v>4083.9</v>
      </c>
      <c r="G41" s="72">
        <f t="shared" si="0"/>
        <v>163.356</v>
      </c>
      <c r="H41" s="78">
        <f t="shared" si="1"/>
        <v>4900.68</v>
      </c>
      <c r="I41" s="33">
        <v>41.2488</v>
      </c>
      <c r="J41" s="118"/>
      <c r="K41" s="119">
        <f t="shared" si="2"/>
        <v>0</v>
      </c>
      <c r="L41" s="120"/>
      <c r="M41" s="121"/>
      <c r="N41" s="123">
        <v>41.3409</v>
      </c>
      <c r="O41" s="125">
        <v>30</v>
      </c>
      <c r="P41" s="124">
        <f t="shared" si="5"/>
        <v>202598.521812</v>
      </c>
      <c r="Q41" s="138">
        <f t="shared" si="6"/>
        <v>202598.521812</v>
      </c>
    </row>
    <row r="42" ht="16.5" spans="1:17">
      <c r="A42" s="27">
        <v>37</v>
      </c>
      <c r="B42" s="74" t="s">
        <v>355</v>
      </c>
      <c r="C42" s="75">
        <v>1</v>
      </c>
      <c r="D42" s="75" t="s">
        <v>15</v>
      </c>
      <c r="E42" s="76">
        <v>3052.92</v>
      </c>
      <c r="F42" s="77">
        <v>3052.92</v>
      </c>
      <c r="G42" s="72">
        <f t="shared" si="0"/>
        <v>3663.504</v>
      </c>
      <c r="H42" s="78">
        <f t="shared" si="1"/>
        <v>3663.504</v>
      </c>
      <c r="I42" s="33">
        <v>41.2488</v>
      </c>
      <c r="J42" s="118"/>
      <c r="K42" s="119">
        <f t="shared" si="2"/>
        <v>0</v>
      </c>
      <c r="L42" s="120"/>
      <c r="M42" s="121"/>
      <c r="N42" s="123">
        <v>41.3409</v>
      </c>
      <c r="O42" s="125">
        <v>1</v>
      </c>
      <c r="P42" s="124">
        <f t="shared" si="5"/>
        <v>151452.5525136</v>
      </c>
      <c r="Q42" s="138">
        <f t="shared" si="6"/>
        <v>151452.5525136</v>
      </c>
    </row>
    <row r="43" ht="37.5" customHeight="1" spans="1:17">
      <c r="A43" s="19">
        <v>38</v>
      </c>
      <c r="B43" s="69" t="s">
        <v>356</v>
      </c>
      <c r="C43" s="19">
        <v>1</v>
      </c>
      <c r="D43" s="19" t="s">
        <v>15</v>
      </c>
      <c r="E43" s="85">
        <v>1100.5</v>
      </c>
      <c r="F43" s="72">
        <v>1100.5</v>
      </c>
      <c r="G43" s="72">
        <f t="shared" si="0"/>
        <v>1320.6</v>
      </c>
      <c r="H43" s="78">
        <f t="shared" si="1"/>
        <v>1320.6</v>
      </c>
      <c r="I43" s="33">
        <v>41.2488</v>
      </c>
      <c r="J43" s="118"/>
      <c r="K43" s="119">
        <f t="shared" si="2"/>
        <v>0</v>
      </c>
      <c r="L43" s="120"/>
      <c r="M43" s="121"/>
      <c r="N43" s="123">
        <v>41.3409</v>
      </c>
      <c r="O43" s="126">
        <v>1</v>
      </c>
      <c r="P43" s="124">
        <f t="shared" si="5"/>
        <v>54594.79254</v>
      </c>
      <c r="Q43" s="138">
        <f t="shared" si="6"/>
        <v>54594.79254</v>
      </c>
    </row>
    <row r="44" ht="16.5" spans="1:17">
      <c r="A44" s="27">
        <v>39</v>
      </c>
      <c r="B44" s="74" t="s">
        <v>357</v>
      </c>
      <c r="C44" s="75">
        <v>4</v>
      </c>
      <c r="D44" s="75" t="s">
        <v>15</v>
      </c>
      <c r="E44" s="79">
        <v>621.39</v>
      </c>
      <c r="F44" s="77">
        <v>2485.56</v>
      </c>
      <c r="G44" s="86">
        <f t="shared" si="0"/>
        <v>745.668</v>
      </c>
      <c r="H44" s="78">
        <f t="shared" si="1"/>
        <v>2982.672</v>
      </c>
      <c r="I44" s="33">
        <v>41.2488</v>
      </c>
      <c r="J44" s="118"/>
      <c r="K44" s="119">
        <f t="shared" si="2"/>
        <v>0</v>
      </c>
      <c r="L44" s="120"/>
      <c r="M44" s="121"/>
      <c r="N44" s="123">
        <v>41.3409</v>
      </c>
      <c r="O44" s="125">
        <v>4</v>
      </c>
      <c r="P44" s="124">
        <f t="shared" si="5"/>
        <v>123306.3448848</v>
      </c>
      <c r="Q44" s="138">
        <f t="shared" si="6"/>
        <v>123306.3448848</v>
      </c>
    </row>
    <row r="45" ht="16.5" spans="1:17">
      <c r="A45" s="27">
        <v>40</v>
      </c>
      <c r="B45" s="74" t="s">
        <v>358</v>
      </c>
      <c r="C45" s="75">
        <v>2</v>
      </c>
      <c r="D45" s="75" t="s">
        <v>15</v>
      </c>
      <c r="E45" s="76">
        <v>1552.52</v>
      </c>
      <c r="F45" s="77">
        <v>3105.04</v>
      </c>
      <c r="G45" s="72">
        <f t="shared" si="0"/>
        <v>1863.024</v>
      </c>
      <c r="H45" s="78">
        <f t="shared" si="1"/>
        <v>3726.048</v>
      </c>
      <c r="I45" s="33">
        <v>41.2488</v>
      </c>
      <c r="J45" s="118"/>
      <c r="K45" s="119">
        <f t="shared" si="2"/>
        <v>0</v>
      </c>
      <c r="L45" s="120"/>
      <c r="M45" s="121"/>
      <c r="N45" s="123">
        <v>41.3409</v>
      </c>
      <c r="O45" s="125">
        <v>2</v>
      </c>
      <c r="P45" s="124">
        <f t="shared" si="5"/>
        <v>154038.1777632</v>
      </c>
      <c r="Q45" s="138">
        <f t="shared" si="6"/>
        <v>154038.1777632</v>
      </c>
    </row>
    <row r="46" ht="16.5" spans="1:17">
      <c r="A46" s="27">
        <v>41</v>
      </c>
      <c r="B46" s="74" t="s">
        <v>359</v>
      </c>
      <c r="C46" s="75">
        <v>2</v>
      </c>
      <c r="D46" s="75" t="s">
        <v>15</v>
      </c>
      <c r="E46" s="79">
        <v>77.67</v>
      </c>
      <c r="F46" s="80">
        <v>155.34</v>
      </c>
      <c r="G46" s="72">
        <f t="shared" si="0"/>
        <v>93.204</v>
      </c>
      <c r="H46" s="78">
        <f t="shared" si="1"/>
        <v>186.408</v>
      </c>
      <c r="I46" s="33">
        <v>41.2488</v>
      </c>
      <c r="J46" s="118"/>
      <c r="K46" s="119">
        <f t="shared" si="2"/>
        <v>0</v>
      </c>
      <c r="L46" s="120"/>
      <c r="M46" s="121"/>
      <c r="N46" s="123">
        <v>41.3409</v>
      </c>
      <c r="O46" s="125">
        <v>2</v>
      </c>
      <c r="P46" s="124">
        <f t="shared" si="5"/>
        <v>7706.2744872</v>
      </c>
      <c r="Q46" s="138">
        <f t="shared" si="6"/>
        <v>7706.2744872</v>
      </c>
    </row>
    <row r="47" ht="16.5" spans="1:17">
      <c r="A47" s="27">
        <v>42</v>
      </c>
      <c r="B47" s="74" t="s">
        <v>360</v>
      </c>
      <c r="C47" s="75">
        <v>2</v>
      </c>
      <c r="D47" s="75" t="s">
        <v>15</v>
      </c>
      <c r="E47" s="79">
        <v>55.93</v>
      </c>
      <c r="F47" s="80">
        <v>111.86</v>
      </c>
      <c r="G47" s="72">
        <f t="shared" si="0"/>
        <v>67.116</v>
      </c>
      <c r="H47" s="78">
        <f t="shared" si="1"/>
        <v>134.232</v>
      </c>
      <c r="I47" s="33">
        <v>41.2488</v>
      </c>
      <c r="J47" s="118"/>
      <c r="K47" s="119">
        <f t="shared" si="2"/>
        <v>0</v>
      </c>
      <c r="L47" s="120"/>
      <c r="M47" s="121"/>
      <c r="N47" s="123">
        <v>41.3409</v>
      </c>
      <c r="O47" s="125">
        <v>2</v>
      </c>
      <c r="P47" s="124">
        <f t="shared" si="5"/>
        <v>5549.2716888</v>
      </c>
      <c r="Q47" s="138">
        <f t="shared" si="6"/>
        <v>5549.2716888</v>
      </c>
    </row>
    <row r="48" ht="16.5" spans="1:17">
      <c r="A48" s="27">
        <v>43</v>
      </c>
      <c r="B48" s="74" t="s">
        <v>361</v>
      </c>
      <c r="C48" s="75">
        <v>4</v>
      </c>
      <c r="D48" s="75" t="s">
        <v>15</v>
      </c>
      <c r="E48" s="79">
        <v>32.74</v>
      </c>
      <c r="F48" s="80">
        <v>130.96</v>
      </c>
      <c r="G48" s="72">
        <f t="shared" si="0"/>
        <v>39.288</v>
      </c>
      <c r="H48" s="78">
        <f t="shared" si="1"/>
        <v>157.152</v>
      </c>
      <c r="I48" s="33">
        <v>41.2488</v>
      </c>
      <c r="J48" s="118"/>
      <c r="K48" s="119">
        <f t="shared" si="2"/>
        <v>0</v>
      </c>
      <c r="L48" s="120"/>
      <c r="M48" s="121"/>
      <c r="N48" s="123">
        <v>41.3409</v>
      </c>
      <c r="O48" s="125">
        <v>4</v>
      </c>
      <c r="P48" s="124">
        <f t="shared" si="5"/>
        <v>6496.8051168</v>
      </c>
      <c r="Q48" s="138">
        <f t="shared" si="6"/>
        <v>6496.8051168</v>
      </c>
    </row>
    <row r="49" ht="16.5" spans="1:17">
      <c r="A49" s="27">
        <v>44</v>
      </c>
      <c r="B49" s="74" t="s">
        <v>362</v>
      </c>
      <c r="C49" s="75">
        <v>2</v>
      </c>
      <c r="D49" s="75" t="s">
        <v>15</v>
      </c>
      <c r="E49" s="76">
        <v>3627.09</v>
      </c>
      <c r="F49" s="77">
        <v>7254.18</v>
      </c>
      <c r="G49" s="72">
        <f t="shared" si="0"/>
        <v>4352.508</v>
      </c>
      <c r="H49" s="78">
        <f t="shared" si="1"/>
        <v>8705.016</v>
      </c>
      <c r="I49" s="33">
        <v>41.2488</v>
      </c>
      <c r="J49" s="118"/>
      <c r="K49" s="119">
        <f t="shared" si="2"/>
        <v>0</v>
      </c>
      <c r="L49" s="120"/>
      <c r="M49" s="121"/>
      <c r="N49" s="123">
        <v>41.3409</v>
      </c>
      <c r="O49" s="125">
        <v>2</v>
      </c>
      <c r="P49" s="124">
        <f t="shared" si="5"/>
        <v>359873.1959544</v>
      </c>
      <c r="Q49" s="138">
        <f t="shared" si="6"/>
        <v>359873.1959544</v>
      </c>
    </row>
    <row r="50" ht="16.5" spans="1:17">
      <c r="A50" s="27">
        <v>45</v>
      </c>
      <c r="B50" s="87" t="s">
        <v>363</v>
      </c>
      <c r="C50" s="88">
        <v>2</v>
      </c>
      <c r="D50" s="88" t="s">
        <v>15</v>
      </c>
      <c r="E50" s="89">
        <v>1029.43</v>
      </c>
      <c r="F50" s="90">
        <v>2058.86</v>
      </c>
      <c r="G50" s="84">
        <f t="shared" si="0"/>
        <v>1235.316</v>
      </c>
      <c r="H50" s="78">
        <f t="shared" si="1"/>
        <v>2470.632</v>
      </c>
      <c r="I50" s="127">
        <v>41.2488</v>
      </c>
      <c r="J50" s="128"/>
      <c r="K50" s="129">
        <f t="shared" si="2"/>
        <v>0</v>
      </c>
      <c r="L50" s="130"/>
      <c r="M50" s="131"/>
      <c r="N50" s="132">
        <v>41.3409</v>
      </c>
      <c r="O50" s="126">
        <v>2</v>
      </c>
      <c r="P50" s="133">
        <f t="shared" si="5"/>
        <v>102138.1504488</v>
      </c>
      <c r="Q50" s="139">
        <f t="shared" si="6"/>
        <v>102138.1504488</v>
      </c>
    </row>
    <row r="51" ht="27" customHeight="1" spans="1:17">
      <c r="A51" s="27"/>
      <c r="B51" s="45" t="s">
        <v>186</v>
      </c>
      <c r="C51" s="46"/>
      <c r="D51" s="46"/>
      <c r="E51" s="47"/>
      <c r="F51" s="48">
        <f>SUM(F6:F50)-0.01</f>
        <v>633194.12</v>
      </c>
      <c r="G51" s="65"/>
      <c r="H51" s="65">
        <f>SUM(H6:H50)</f>
        <v>759832.956</v>
      </c>
      <c r="I51" s="65"/>
      <c r="J51" s="65"/>
      <c r="K51" s="65">
        <f>SUM(K6:K50)</f>
        <v>20592465.17904</v>
      </c>
      <c r="L51" s="134">
        <f>SUM(L6:L50)</f>
        <v>99.9999999953381</v>
      </c>
      <c r="M51" s="49">
        <f>SUM(M6:M50)</f>
        <v>5699404.23</v>
      </c>
      <c r="N51" s="65"/>
      <c r="O51" s="65"/>
      <c r="P51" s="135">
        <f>SUM(P6:P50)</f>
        <v>5189511.1054572</v>
      </c>
      <c r="Q51" s="49">
        <f>SUM(Q6:Q50)+0.01</f>
        <v>31481380.5244972</v>
      </c>
    </row>
    <row r="52" ht="27" customHeight="1" spans="1:17">
      <c r="A52" s="91"/>
      <c r="B52" s="92"/>
      <c r="C52" s="91"/>
      <c r="D52" s="91"/>
      <c r="E52" s="93"/>
      <c r="F52" s="94"/>
      <c r="G52" s="95"/>
      <c r="H52" s="95"/>
      <c r="I52" s="95"/>
      <c r="J52" s="95"/>
      <c r="K52" s="95"/>
      <c r="L52" s="136"/>
      <c r="M52" s="95"/>
      <c r="N52" s="95"/>
      <c r="O52" s="95"/>
      <c r="P52" s="95"/>
      <c r="Q52" s="95"/>
    </row>
    <row r="53" ht="15.75" spans="1:20">
      <c r="A53" s="96" t="s">
        <v>364</v>
      </c>
      <c r="F53" s="50"/>
      <c r="G53" s="50"/>
      <c r="H53" s="50"/>
      <c r="I53" s="51"/>
      <c r="J53" s="51"/>
      <c r="K53" s="66"/>
      <c r="L53" s="66"/>
      <c r="M53" s="66"/>
      <c r="N53" s="51"/>
      <c r="O53" s="51"/>
      <c r="P53" s="66"/>
      <c r="Q53" s="67"/>
      <c r="R53" s="50"/>
      <c r="S53" s="50"/>
      <c r="T53" s="50"/>
    </row>
    <row r="54" ht="40.5" customHeight="1" spans="1:17">
      <c r="A54" s="52" t="s">
        <v>307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</row>
    <row r="56" spans="1:2">
      <c r="A56" s="53" t="s">
        <v>188</v>
      </c>
      <c r="B56" s="53"/>
    </row>
    <row r="57" spans="1:2">
      <c r="A57" s="53"/>
      <c r="B57" s="53"/>
    </row>
  </sheetData>
  <mergeCells count="24">
    <mergeCell ref="N1:Q1"/>
    <mergeCell ref="A2:Q2"/>
    <mergeCell ref="I3:K3"/>
    <mergeCell ref="N3:P3"/>
    <mergeCell ref="A54:Q54"/>
    <mergeCell ref="A56:B56"/>
    <mergeCell ref="A57:B57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  <mergeCell ref="L3:L5"/>
    <mergeCell ref="M3:M5"/>
    <mergeCell ref="N4:N5"/>
    <mergeCell ref="O4:O5"/>
    <mergeCell ref="P4:P5"/>
    <mergeCell ref="Q3:Q5"/>
  </mergeCells>
  <pageMargins left="0.511811023622047" right="0.118110236220472" top="0.15748031496063" bottom="0.15748031496063" header="0.31496062992126" footer="0.31496062992126"/>
  <pageSetup paperSize="9" scale="41" fitToWidth="0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zoomScale="85" zoomScaleNormal="85" workbookViewId="0">
      <selection activeCell="G1" sqref="G1:J1"/>
    </sheetView>
  </sheetViews>
  <sheetFormatPr defaultColWidth="9.14285714285714" defaultRowHeight="15"/>
  <cols>
    <col min="1" max="1" width="5.14285714285714" style="1" customWidth="1"/>
    <col min="2" max="2" width="70.7142857142857" style="1" customWidth="1"/>
    <col min="3" max="3" width="6.85714285714286" style="1" customWidth="1"/>
    <col min="4" max="4" width="8.85714285714286" style="1" customWidth="1"/>
    <col min="5" max="5" width="13" style="1" customWidth="1"/>
    <col min="6" max="6" width="13.1428571428571" style="1" customWidth="1"/>
    <col min="7" max="7" width="10.7142857142857" style="1" customWidth="1"/>
    <col min="8" max="8" width="8.28571428571429" style="1" customWidth="1"/>
    <col min="9" max="9" width="14.8571428571429" style="1" customWidth="1"/>
    <col min="10" max="10" width="15.8571428571429" style="1" customWidth="1"/>
    <col min="11" max="16384" width="9.14285714285714" style="1"/>
  </cols>
  <sheetData>
    <row r="1" ht="54" customHeight="1" spans="7:13">
      <c r="G1" s="2" t="s">
        <v>365</v>
      </c>
      <c r="H1" s="3"/>
      <c r="I1" s="3"/>
      <c r="J1" s="3"/>
      <c r="K1" s="54"/>
      <c r="L1" s="54"/>
      <c r="M1" s="54"/>
    </row>
    <row r="2" ht="68" customHeight="1" spans="1:10">
      <c r="A2" s="4" t="s">
        <v>366</v>
      </c>
      <c r="B2" s="4"/>
      <c r="C2" s="4"/>
      <c r="D2" s="4"/>
      <c r="E2" s="4"/>
      <c r="F2" s="4"/>
      <c r="G2" s="4"/>
      <c r="H2" s="4"/>
      <c r="I2" s="4"/>
      <c r="J2" s="4"/>
    </row>
    <row r="3" ht="26.65" customHeight="1" spans="1:10">
      <c r="A3" s="5" t="s">
        <v>367</v>
      </c>
      <c r="B3" s="6" t="s">
        <v>368</v>
      </c>
      <c r="C3" s="7" t="s">
        <v>198</v>
      </c>
      <c r="D3" s="8"/>
      <c r="E3" s="6" t="s">
        <v>369</v>
      </c>
      <c r="F3" s="9" t="s">
        <v>370</v>
      </c>
      <c r="G3" s="10">
        <v>45734</v>
      </c>
      <c r="H3" s="11"/>
      <c r="I3" s="55"/>
      <c r="J3" s="56" t="s">
        <v>371</v>
      </c>
    </row>
    <row r="4" ht="48" customHeight="1" spans="1:10">
      <c r="A4" s="12"/>
      <c r="B4" s="13"/>
      <c r="C4" s="14"/>
      <c r="D4" s="15"/>
      <c r="E4" s="13"/>
      <c r="F4" s="16"/>
      <c r="G4" s="17" t="s">
        <v>316</v>
      </c>
      <c r="H4" s="18" t="s">
        <v>10</v>
      </c>
      <c r="I4" s="57" t="s">
        <v>317</v>
      </c>
      <c r="J4" s="58"/>
    </row>
    <row r="5" ht="20.25" customHeight="1" spans="1:11">
      <c r="A5" s="19">
        <v>1</v>
      </c>
      <c r="B5" s="20" t="s">
        <v>372</v>
      </c>
      <c r="C5" s="21">
        <v>8</v>
      </c>
      <c r="D5" s="22" t="s">
        <v>15</v>
      </c>
      <c r="E5" s="23">
        <v>11900</v>
      </c>
      <c r="F5" s="24">
        <v>95200</v>
      </c>
      <c r="G5" s="25">
        <v>41.4395</v>
      </c>
      <c r="H5" s="26">
        <v>8</v>
      </c>
      <c r="I5" s="59">
        <f>H5*G5*E5</f>
        <v>3945040.4</v>
      </c>
      <c r="J5" s="60">
        <f>I5</f>
        <v>3945040.4</v>
      </c>
      <c r="K5" s="61"/>
    </row>
    <row r="6" ht="20.25" customHeight="1" spans="1:10">
      <c r="A6" s="27">
        <v>2</v>
      </c>
      <c r="B6" s="28" t="s">
        <v>373</v>
      </c>
      <c r="C6" s="29">
        <v>3</v>
      </c>
      <c r="D6" s="30" t="s">
        <v>15</v>
      </c>
      <c r="E6" s="31">
        <v>17200</v>
      </c>
      <c r="F6" s="32">
        <v>51600</v>
      </c>
      <c r="G6" s="33">
        <v>41.4395</v>
      </c>
      <c r="H6" s="34">
        <v>3</v>
      </c>
      <c r="I6" s="62">
        <f t="shared" ref="I6:I29" si="0">H6*G6*E6</f>
        <v>2138278.2</v>
      </c>
      <c r="J6" s="60">
        <f t="shared" ref="J6:J29" si="1">I6</f>
        <v>2138278.2</v>
      </c>
    </row>
    <row r="7" ht="20.25" customHeight="1" spans="1:10">
      <c r="A7" s="27">
        <v>3</v>
      </c>
      <c r="B7" s="28" t="s">
        <v>374</v>
      </c>
      <c r="C7" s="29">
        <v>8</v>
      </c>
      <c r="D7" s="30" t="s">
        <v>15</v>
      </c>
      <c r="E7" s="31">
        <v>1080</v>
      </c>
      <c r="F7" s="32">
        <v>8640</v>
      </c>
      <c r="G7" s="33">
        <v>41.4395</v>
      </c>
      <c r="H7" s="34">
        <v>8</v>
      </c>
      <c r="I7" s="62">
        <f t="shared" si="0"/>
        <v>358037.28</v>
      </c>
      <c r="J7" s="60">
        <f t="shared" si="1"/>
        <v>358037.28</v>
      </c>
    </row>
    <row r="8" ht="20.25" customHeight="1" spans="1:10">
      <c r="A8" s="27">
        <v>4</v>
      </c>
      <c r="B8" s="28" t="s">
        <v>375</v>
      </c>
      <c r="C8" s="29">
        <v>3</v>
      </c>
      <c r="D8" s="30" t="s">
        <v>15</v>
      </c>
      <c r="E8" s="31">
        <v>1250</v>
      </c>
      <c r="F8" s="32">
        <v>3750</v>
      </c>
      <c r="G8" s="33">
        <v>41.4395</v>
      </c>
      <c r="H8" s="34">
        <v>3</v>
      </c>
      <c r="I8" s="62">
        <f t="shared" si="0"/>
        <v>155398.125</v>
      </c>
      <c r="J8" s="60">
        <f t="shared" si="1"/>
        <v>155398.125</v>
      </c>
    </row>
    <row r="9" ht="20.25" customHeight="1" spans="1:10">
      <c r="A9" s="27">
        <v>5</v>
      </c>
      <c r="B9" s="28" t="s">
        <v>376</v>
      </c>
      <c r="C9" s="29">
        <v>1</v>
      </c>
      <c r="D9" s="30" t="s">
        <v>15</v>
      </c>
      <c r="E9" s="31">
        <v>7750</v>
      </c>
      <c r="F9" s="32">
        <v>7750</v>
      </c>
      <c r="G9" s="33">
        <v>41.4395</v>
      </c>
      <c r="H9" s="34">
        <v>1</v>
      </c>
      <c r="I9" s="62">
        <f t="shared" si="0"/>
        <v>321156.125</v>
      </c>
      <c r="J9" s="60">
        <f t="shared" si="1"/>
        <v>321156.125</v>
      </c>
    </row>
    <row r="10" ht="20.25" customHeight="1" spans="1:10">
      <c r="A10" s="27">
        <v>6</v>
      </c>
      <c r="B10" s="28" t="s">
        <v>377</v>
      </c>
      <c r="C10" s="29">
        <v>1</v>
      </c>
      <c r="D10" s="30" t="s">
        <v>15</v>
      </c>
      <c r="E10" s="31">
        <v>16250</v>
      </c>
      <c r="F10" s="32">
        <v>16250</v>
      </c>
      <c r="G10" s="33">
        <v>41.4395</v>
      </c>
      <c r="H10" s="34">
        <v>1</v>
      </c>
      <c r="I10" s="62">
        <f t="shared" si="0"/>
        <v>673391.875</v>
      </c>
      <c r="J10" s="60">
        <f t="shared" si="1"/>
        <v>673391.875</v>
      </c>
    </row>
    <row r="11" ht="20.25" customHeight="1" spans="1:10">
      <c r="A11" s="27">
        <v>7</v>
      </c>
      <c r="B11" s="28" t="s">
        <v>378</v>
      </c>
      <c r="C11" s="29">
        <v>6</v>
      </c>
      <c r="D11" s="30" t="s">
        <v>15</v>
      </c>
      <c r="E11" s="31">
        <v>325.3</v>
      </c>
      <c r="F11" s="32">
        <v>1951.8</v>
      </c>
      <c r="G11" s="33">
        <v>41.4395</v>
      </c>
      <c r="H11" s="34">
        <v>6</v>
      </c>
      <c r="I11" s="62">
        <f t="shared" si="0"/>
        <v>80881.6161</v>
      </c>
      <c r="J11" s="60">
        <f t="shared" si="1"/>
        <v>80881.6161</v>
      </c>
    </row>
    <row r="12" ht="20.25" customHeight="1" spans="1:10">
      <c r="A12" s="27">
        <v>8</v>
      </c>
      <c r="B12" s="28" t="s">
        <v>379</v>
      </c>
      <c r="C12" s="29">
        <v>2</v>
      </c>
      <c r="D12" s="30" t="s">
        <v>15</v>
      </c>
      <c r="E12" s="31">
        <v>1426.73</v>
      </c>
      <c r="F12" s="32">
        <v>2853.46</v>
      </c>
      <c r="G12" s="33">
        <v>41.4395</v>
      </c>
      <c r="H12" s="34">
        <v>2</v>
      </c>
      <c r="I12" s="62">
        <f t="shared" si="0"/>
        <v>118245.95567</v>
      </c>
      <c r="J12" s="60">
        <f t="shared" si="1"/>
        <v>118245.95567</v>
      </c>
    </row>
    <row r="13" ht="20.25" customHeight="1" spans="1:10">
      <c r="A13" s="27">
        <v>9</v>
      </c>
      <c r="B13" s="28" t="s">
        <v>380</v>
      </c>
      <c r="C13" s="29">
        <v>4</v>
      </c>
      <c r="D13" s="30" t="s">
        <v>15</v>
      </c>
      <c r="E13" s="31">
        <v>1918.06</v>
      </c>
      <c r="F13" s="32">
        <v>7672.24</v>
      </c>
      <c r="G13" s="33">
        <v>41.4395</v>
      </c>
      <c r="H13" s="34">
        <v>4</v>
      </c>
      <c r="I13" s="62">
        <f t="shared" si="0"/>
        <v>317933.78948</v>
      </c>
      <c r="J13" s="60">
        <f t="shared" si="1"/>
        <v>317933.78948</v>
      </c>
    </row>
    <row r="14" ht="28.5" customHeight="1" spans="1:10">
      <c r="A14" s="27">
        <v>10</v>
      </c>
      <c r="B14" s="28" t="s">
        <v>381</v>
      </c>
      <c r="C14" s="29">
        <v>3</v>
      </c>
      <c r="D14" s="30" t="s">
        <v>15</v>
      </c>
      <c r="E14" s="31">
        <v>9407.44</v>
      </c>
      <c r="F14" s="32">
        <v>28222.32</v>
      </c>
      <c r="G14" s="33">
        <v>41.4395</v>
      </c>
      <c r="H14" s="34">
        <v>3</v>
      </c>
      <c r="I14" s="62">
        <f t="shared" si="0"/>
        <v>1169518.82964</v>
      </c>
      <c r="J14" s="60">
        <f t="shared" si="1"/>
        <v>1169518.82964</v>
      </c>
    </row>
    <row r="15" ht="28.5" customHeight="1" spans="1:10">
      <c r="A15" s="27">
        <v>11</v>
      </c>
      <c r="B15" s="28" t="s">
        <v>382</v>
      </c>
      <c r="C15" s="29">
        <v>5</v>
      </c>
      <c r="D15" s="30" t="s">
        <v>15</v>
      </c>
      <c r="E15" s="31">
        <v>272.58</v>
      </c>
      <c r="F15" s="32">
        <v>1362.9</v>
      </c>
      <c r="G15" s="33">
        <v>41.4395</v>
      </c>
      <c r="H15" s="34">
        <v>5</v>
      </c>
      <c r="I15" s="62">
        <f t="shared" si="0"/>
        <v>56477.89455</v>
      </c>
      <c r="J15" s="60">
        <f t="shared" si="1"/>
        <v>56477.89455</v>
      </c>
    </row>
    <row r="16" ht="28.5" customHeight="1" spans="1:10">
      <c r="A16" s="27">
        <v>12</v>
      </c>
      <c r="B16" s="28" t="s">
        <v>383</v>
      </c>
      <c r="C16" s="29">
        <v>2</v>
      </c>
      <c r="D16" s="30" t="s">
        <v>15</v>
      </c>
      <c r="E16" s="31">
        <v>11400</v>
      </c>
      <c r="F16" s="32">
        <v>22800</v>
      </c>
      <c r="G16" s="33">
        <v>41.4395</v>
      </c>
      <c r="H16" s="34">
        <v>2</v>
      </c>
      <c r="I16" s="62">
        <f t="shared" si="0"/>
        <v>944820.6</v>
      </c>
      <c r="J16" s="60">
        <f t="shared" si="1"/>
        <v>944820.6</v>
      </c>
    </row>
    <row r="17" ht="28.5" customHeight="1" spans="1:10">
      <c r="A17" s="27">
        <v>13</v>
      </c>
      <c r="B17" s="28" t="s">
        <v>384</v>
      </c>
      <c r="C17" s="29">
        <v>1</v>
      </c>
      <c r="D17" s="30" t="s">
        <v>15</v>
      </c>
      <c r="E17" s="31">
        <v>4882.54</v>
      </c>
      <c r="F17" s="32">
        <v>4882.54</v>
      </c>
      <c r="G17" s="33">
        <v>41.4395</v>
      </c>
      <c r="H17" s="34">
        <v>1</v>
      </c>
      <c r="I17" s="62">
        <f t="shared" si="0"/>
        <v>202330.01633</v>
      </c>
      <c r="J17" s="60">
        <f t="shared" si="1"/>
        <v>202330.01633</v>
      </c>
    </row>
    <row r="18" ht="28.5" customHeight="1" spans="1:10">
      <c r="A18" s="27">
        <v>14</v>
      </c>
      <c r="B18" s="28" t="s">
        <v>385</v>
      </c>
      <c r="C18" s="29">
        <v>4</v>
      </c>
      <c r="D18" s="30" t="s">
        <v>15</v>
      </c>
      <c r="E18" s="31">
        <v>1249.7</v>
      </c>
      <c r="F18" s="32">
        <v>4998.8</v>
      </c>
      <c r="G18" s="33">
        <v>41.4395</v>
      </c>
      <c r="H18" s="34">
        <v>4</v>
      </c>
      <c r="I18" s="62">
        <f t="shared" si="0"/>
        <v>207147.7726</v>
      </c>
      <c r="J18" s="60">
        <f t="shared" si="1"/>
        <v>207147.7726</v>
      </c>
    </row>
    <row r="19" ht="28.5" customHeight="1" spans="1:10">
      <c r="A19" s="27">
        <v>15</v>
      </c>
      <c r="B19" s="28" t="s">
        <v>386</v>
      </c>
      <c r="C19" s="29">
        <v>4</v>
      </c>
      <c r="D19" s="30" t="s">
        <v>15</v>
      </c>
      <c r="E19" s="31">
        <v>683.85</v>
      </c>
      <c r="F19" s="32">
        <v>2735.4</v>
      </c>
      <c r="G19" s="33">
        <v>41.4395</v>
      </c>
      <c r="H19" s="34">
        <v>4</v>
      </c>
      <c r="I19" s="62">
        <f t="shared" si="0"/>
        <v>113353.6083</v>
      </c>
      <c r="J19" s="60">
        <f t="shared" si="1"/>
        <v>113353.6083</v>
      </c>
    </row>
    <row r="20" ht="28.5" customHeight="1" spans="1:10">
      <c r="A20" s="27">
        <v>16</v>
      </c>
      <c r="B20" s="28" t="s">
        <v>387</v>
      </c>
      <c r="C20" s="29">
        <v>4</v>
      </c>
      <c r="D20" s="30" t="s">
        <v>15</v>
      </c>
      <c r="E20" s="31">
        <v>690</v>
      </c>
      <c r="F20" s="32">
        <v>2760</v>
      </c>
      <c r="G20" s="33">
        <v>41.4395</v>
      </c>
      <c r="H20" s="34">
        <v>4</v>
      </c>
      <c r="I20" s="62">
        <f t="shared" si="0"/>
        <v>114373.02</v>
      </c>
      <c r="J20" s="60">
        <f t="shared" si="1"/>
        <v>114373.02</v>
      </c>
    </row>
    <row r="21" ht="28.5" customHeight="1" spans="1:10">
      <c r="A21" s="27">
        <v>17</v>
      </c>
      <c r="B21" s="28" t="s">
        <v>388</v>
      </c>
      <c r="C21" s="29">
        <v>2</v>
      </c>
      <c r="D21" s="30" t="s">
        <v>15</v>
      </c>
      <c r="E21" s="31">
        <v>3515.67</v>
      </c>
      <c r="F21" s="32">
        <v>7031.34</v>
      </c>
      <c r="G21" s="33">
        <v>41.4395</v>
      </c>
      <c r="H21" s="34">
        <v>2</v>
      </c>
      <c r="I21" s="62">
        <f t="shared" si="0"/>
        <v>291375.21393</v>
      </c>
      <c r="J21" s="60">
        <f t="shared" si="1"/>
        <v>291375.21393</v>
      </c>
    </row>
    <row r="22" ht="28.5" customHeight="1" spans="1:10">
      <c r="A22" s="27">
        <v>18</v>
      </c>
      <c r="B22" s="28" t="s">
        <v>389</v>
      </c>
      <c r="C22" s="29">
        <v>2</v>
      </c>
      <c r="D22" s="30" t="s">
        <v>15</v>
      </c>
      <c r="E22" s="31">
        <v>13571.14</v>
      </c>
      <c r="F22" s="32">
        <v>27142.28</v>
      </c>
      <c r="G22" s="33">
        <v>41.4395</v>
      </c>
      <c r="H22" s="34">
        <v>2</v>
      </c>
      <c r="I22" s="62">
        <f t="shared" si="0"/>
        <v>1124762.51206</v>
      </c>
      <c r="J22" s="60">
        <f t="shared" si="1"/>
        <v>1124762.51206</v>
      </c>
    </row>
    <row r="23" ht="28.5" customHeight="1" spans="1:10">
      <c r="A23" s="27">
        <v>19</v>
      </c>
      <c r="B23" s="28" t="s">
        <v>390</v>
      </c>
      <c r="C23" s="29">
        <v>1</v>
      </c>
      <c r="D23" s="30" t="s">
        <v>15</v>
      </c>
      <c r="E23" s="31">
        <v>1636.48</v>
      </c>
      <c r="F23" s="32">
        <v>1636.48</v>
      </c>
      <c r="G23" s="33">
        <v>41.4395</v>
      </c>
      <c r="H23" s="34">
        <v>1</v>
      </c>
      <c r="I23" s="62">
        <f t="shared" si="0"/>
        <v>67814.91296</v>
      </c>
      <c r="J23" s="60">
        <f t="shared" si="1"/>
        <v>67814.91296</v>
      </c>
    </row>
    <row r="24" ht="28.5" customHeight="1" spans="1:10">
      <c r="A24" s="27">
        <v>20</v>
      </c>
      <c r="B24" s="28" t="s">
        <v>391</v>
      </c>
      <c r="C24" s="29">
        <v>1</v>
      </c>
      <c r="D24" s="30" t="s">
        <v>15</v>
      </c>
      <c r="E24" s="31">
        <v>24853.63</v>
      </c>
      <c r="F24" s="32">
        <v>24853.63</v>
      </c>
      <c r="G24" s="33">
        <v>41.4395</v>
      </c>
      <c r="H24" s="34">
        <v>1</v>
      </c>
      <c r="I24" s="62">
        <f t="shared" si="0"/>
        <v>1029922.000385</v>
      </c>
      <c r="J24" s="60">
        <f t="shared" si="1"/>
        <v>1029922.000385</v>
      </c>
    </row>
    <row r="25" ht="16.5" spans="1:10">
      <c r="A25" s="27">
        <v>21</v>
      </c>
      <c r="B25" s="28" t="s">
        <v>392</v>
      </c>
      <c r="C25" s="29">
        <v>2</v>
      </c>
      <c r="D25" s="30" t="s">
        <v>15</v>
      </c>
      <c r="E25" s="31">
        <v>37596.98</v>
      </c>
      <c r="F25" s="32">
        <v>75193.96</v>
      </c>
      <c r="G25" s="33">
        <v>41.4395</v>
      </c>
      <c r="H25" s="34">
        <v>2</v>
      </c>
      <c r="I25" s="62">
        <f t="shared" si="0"/>
        <v>3116000.10542</v>
      </c>
      <c r="J25" s="60">
        <f t="shared" si="1"/>
        <v>3116000.10542</v>
      </c>
    </row>
    <row r="26" ht="16.5" spans="1:10">
      <c r="A26" s="27">
        <v>22</v>
      </c>
      <c r="B26" s="28" t="s">
        <v>393</v>
      </c>
      <c r="C26" s="29">
        <v>3</v>
      </c>
      <c r="D26" s="30" t="s">
        <v>15</v>
      </c>
      <c r="E26" s="31">
        <v>33020.14</v>
      </c>
      <c r="F26" s="32">
        <v>99060.42</v>
      </c>
      <c r="G26" s="33">
        <v>41.4395</v>
      </c>
      <c r="H26" s="34">
        <v>3</v>
      </c>
      <c r="I26" s="62">
        <f t="shared" si="0"/>
        <v>4105014.27459</v>
      </c>
      <c r="J26" s="60">
        <f t="shared" si="1"/>
        <v>4105014.27459</v>
      </c>
    </row>
    <row r="27" ht="16.5" spans="1:10">
      <c r="A27" s="27">
        <v>23</v>
      </c>
      <c r="B27" s="28" t="s">
        <v>394</v>
      </c>
      <c r="C27" s="29">
        <v>4</v>
      </c>
      <c r="D27" s="30" t="s">
        <v>15</v>
      </c>
      <c r="E27" s="31">
        <v>7698.16</v>
      </c>
      <c r="F27" s="32">
        <v>30792.64</v>
      </c>
      <c r="G27" s="33">
        <v>41.4395</v>
      </c>
      <c r="H27" s="34">
        <v>4</v>
      </c>
      <c r="I27" s="62">
        <f t="shared" si="0"/>
        <v>1276031.60528</v>
      </c>
      <c r="J27" s="60">
        <f t="shared" si="1"/>
        <v>1276031.60528</v>
      </c>
    </row>
    <row r="28" ht="22.5" customHeight="1" spans="1:10">
      <c r="A28" s="27">
        <v>24</v>
      </c>
      <c r="B28" s="28" t="s">
        <v>395</v>
      </c>
      <c r="C28" s="35">
        <v>1</v>
      </c>
      <c r="D28" s="30" t="s">
        <v>15</v>
      </c>
      <c r="E28" s="31">
        <v>355.1</v>
      </c>
      <c r="F28" s="32">
        <v>355.1</v>
      </c>
      <c r="G28" s="33">
        <v>41.4395</v>
      </c>
      <c r="H28" s="36">
        <v>1</v>
      </c>
      <c r="I28" s="62">
        <f t="shared" si="0"/>
        <v>14715.16645</v>
      </c>
      <c r="J28" s="60">
        <f t="shared" si="1"/>
        <v>14715.16645</v>
      </c>
    </row>
    <row r="29" ht="16.5" spans="1:10">
      <c r="A29" s="37">
        <v>25</v>
      </c>
      <c r="B29" s="38" t="s">
        <v>396</v>
      </c>
      <c r="C29" s="39">
        <v>1</v>
      </c>
      <c r="D29" s="40" t="s">
        <v>15</v>
      </c>
      <c r="E29" s="41">
        <v>108023.28</v>
      </c>
      <c r="F29" s="42">
        <v>108023.28</v>
      </c>
      <c r="G29" s="43">
        <v>41.4395</v>
      </c>
      <c r="H29" s="44">
        <v>1</v>
      </c>
      <c r="I29" s="63">
        <f t="shared" si="0"/>
        <v>4476430.71156</v>
      </c>
      <c r="J29" s="64">
        <f t="shared" si="1"/>
        <v>4476430.71156</v>
      </c>
    </row>
    <row r="30" ht="27" customHeight="1" spans="1:10">
      <c r="A30" s="19"/>
      <c r="B30" s="45" t="s">
        <v>186</v>
      </c>
      <c r="C30" s="46"/>
      <c r="D30" s="46"/>
      <c r="E30" s="47"/>
      <c r="F30" s="48">
        <f>SUM(F5:F29)-0.01</f>
        <v>637518.58</v>
      </c>
      <c r="G30" s="49"/>
      <c r="H30" s="49"/>
      <c r="I30" s="49">
        <f>SUM(I5:I29)</f>
        <v>26418451.610305</v>
      </c>
      <c r="J30" s="65">
        <f>SUM(J5:J29)</f>
        <v>26418451.610305</v>
      </c>
    </row>
    <row r="31" ht="15.75" spans="6:13">
      <c r="F31" s="50"/>
      <c r="G31" s="51"/>
      <c r="H31" s="51"/>
      <c r="I31" s="66"/>
      <c r="J31" s="67"/>
      <c r="K31" s="50"/>
      <c r="L31" s="50"/>
      <c r="M31" s="50"/>
    </row>
    <row r="32" ht="18.75" spans="1:10">
      <c r="A32" s="52" t="s">
        <v>397</v>
      </c>
      <c r="B32" s="52"/>
      <c r="C32" s="52"/>
      <c r="D32" s="52"/>
      <c r="E32" s="52"/>
      <c r="F32" s="52"/>
      <c r="G32" s="52"/>
      <c r="H32" s="52"/>
      <c r="I32" s="52"/>
      <c r="J32" s="52"/>
    </row>
    <row r="34" spans="1:2">
      <c r="A34" s="53" t="s">
        <v>188</v>
      </c>
      <c r="B34" s="53"/>
    </row>
    <row r="35" spans="1:2">
      <c r="A35" s="53"/>
      <c r="B35" s="53"/>
    </row>
  </sheetData>
  <mergeCells count="12">
    <mergeCell ref="G1:J1"/>
    <mergeCell ref="A2:J2"/>
    <mergeCell ref="G3:I3"/>
    <mergeCell ref="A32:J32"/>
    <mergeCell ref="A34:B34"/>
    <mergeCell ref="A35:B35"/>
    <mergeCell ref="A3:A4"/>
    <mergeCell ref="B3:B4"/>
    <mergeCell ref="E3:E4"/>
    <mergeCell ref="F3:F4"/>
    <mergeCell ref="J3:J4"/>
    <mergeCell ref="C3:D4"/>
  </mergeCells>
  <pageMargins left="0.511811023622047" right="0.118110236220472" top="0.15748031496063" bottom="0.15748031496063" header="0.31496062992126" footer="0.31496062992126"/>
  <pageSetup paperSize="9" scale="5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дод.1</vt:lpstr>
      <vt:lpstr>Дод.2</vt:lpstr>
      <vt:lpstr>Дод 3</vt:lpstr>
      <vt:lpstr>Дод.4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cp:lastPrinted>2026-04-08T04:59:00Z</cp:lastPrinted>
  <dcterms:modified xsi:type="dcterms:W3CDTF">2026-04-12T14:40:42Z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17982E60189E4163ABE596E4BBFBEC43_12</vt:lpwstr>
  </property>
  <property fmtid="{D5CDD505-2E9C-101B-9397-08002B2CF9AE}" pid="3" name="KSOProductBuildVer">
    <vt:lpwstr>1033-12.2.0.22549</vt:lpwstr>
  </property>
</Properties>
</file>